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ŠKOLA\BAKAR 2020\Plan 2021-2023\"/>
    </mc:Choice>
  </mc:AlternateContent>
  <bookViews>
    <workbookView xWindow="0" yWindow="0" windowWidth="19200" windowHeight="11490" firstSheet="2" activeTab="4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  <sheet name="Plan rash. i izdat. po izvorima" sheetId="3" r:id="rId5"/>
  </sheets>
  <definedNames>
    <definedName name="_xlnm._FilterDatabase" localSheetId="1" hidden="1">'Opći dio - Prihodi'!$A$2:$F$105</definedName>
    <definedName name="_xlnm._FilterDatabase" localSheetId="2" hidden="1">'Opći dio - Rashodi'!$A$2:$F$107</definedName>
    <definedName name="_xlnm._FilterDatabase" localSheetId="4" hidden="1">'Plan rash. i izdat. po izvorima'!#REF!</definedName>
    <definedName name="_xlnm.Print_Titles" localSheetId="3">'Plan prih. po izvorima'!$1:$1</definedName>
    <definedName name="_xlnm.Print_Titles" localSheetId="4">'Plan rash. i izdat. po izvorima'!$A:$A,'Plan rash. i izdat. po izvorima'!$2:$2</definedName>
    <definedName name="_xlnm.Print_Area" localSheetId="1">'Opći dio - Prihodi'!$A$1:$F$105</definedName>
    <definedName name="_xlnm.Print_Area" localSheetId="2">'Opći dio - Rashodi'!$A$1:$F$116</definedName>
    <definedName name="_xlnm.Print_Area" localSheetId="3">'Plan prih. po izvorima'!$A$1:$I$51</definedName>
    <definedName name="_xlnm.Print_Area" localSheetId="4">'Plan rash. i izdat. po izvorima'!$A$1:$Z$231</definedName>
    <definedName name="_xlnm.Print_Area" localSheetId="0">'Sažetak općeg dijela'!$A$1:$H$25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3" l="1"/>
  <c r="F100" i="6" l="1"/>
  <c r="E100" i="6"/>
  <c r="D100" i="6"/>
  <c r="F15" i="9"/>
  <c r="E75" i="7"/>
  <c r="D75" i="7"/>
  <c r="B35" i="2"/>
  <c r="B18" i="2"/>
  <c r="F108" i="7" l="1"/>
  <c r="F109" i="7" s="1"/>
  <c r="F110" i="7" s="1"/>
  <c r="F63" i="6"/>
  <c r="E63" i="6"/>
  <c r="F17" i="6"/>
  <c r="E17" i="6"/>
  <c r="E17" i="7"/>
  <c r="D17" i="7"/>
  <c r="O173" i="3"/>
  <c r="D63" i="6" l="1"/>
  <c r="D85" i="6"/>
  <c r="D82" i="6"/>
  <c r="D45" i="6"/>
  <c r="D41" i="6"/>
  <c r="D24" i="6"/>
  <c r="D21" i="6"/>
  <c r="D20" i="6"/>
  <c r="D17" i="6"/>
  <c r="K11" i="3"/>
  <c r="K12" i="3"/>
  <c r="K13" i="3"/>
  <c r="E8" i="6" s="1"/>
  <c r="K14" i="3"/>
  <c r="K15" i="3"/>
  <c r="K16" i="3"/>
  <c r="S50" i="3"/>
  <c r="S49" i="3" s="1"/>
  <c r="K50" i="3"/>
  <c r="K49" i="3" s="1"/>
  <c r="C50" i="3"/>
  <c r="C49" i="3" s="1"/>
  <c r="Z49" i="3"/>
  <c r="Y49" i="3"/>
  <c r="X49" i="3"/>
  <c r="W49" i="3"/>
  <c r="V49" i="3"/>
  <c r="U49" i="3"/>
  <c r="T49" i="3"/>
  <c r="R49" i="3"/>
  <c r="Q49" i="3"/>
  <c r="P49" i="3"/>
  <c r="O49" i="3"/>
  <c r="N49" i="3"/>
  <c r="M49" i="3"/>
  <c r="L49" i="3"/>
  <c r="J49" i="3"/>
  <c r="I49" i="3"/>
  <c r="H49" i="3"/>
  <c r="G49" i="3"/>
  <c r="F49" i="3"/>
  <c r="E49" i="3"/>
  <c r="D49" i="3"/>
  <c r="D29" i="3"/>
  <c r="D32" i="3"/>
  <c r="C32" i="3" s="1"/>
  <c r="D107" i="3"/>
  <c r="S211" i="3"/>
  <c r="K211" i="3"/>
  <c r="C211" i="3"/>
  <c r="S210" i="3"/>
  <c r="K210" i="3"/>
  <c r="C210" i="3"/>
  <c r="S209" i="3"/>
  <c r="K209" i="3"/>
  <c r="C209" i="3"/>
  <c r="S208" i="3"/>
  <c r="K208" i="3"/>
  <c r="C208" i="3"/>
  <c r="S207" i="3"/>
  <c r="K207" i="3"/>
  <c r="C207" i="3"/>
  <c r="S206" i="3"/>
  <c r="K206" i="3"/>
  <c r="C206" i="3"/>
  <c r="S205" i="3"/>
  <c r="K205" i="3"/>
  <c r="C205" i="3"/>
  <c r="S204" i="3"/>
  <c r="K204" i="3"/>
  <c r="C204" i="3"/>
  <c r="S203" i="3"/>
  <c r="K203" i="3"/>
  <c r="C203" i="3"/>
  <c r="Z202" i="3"/>
  <c r="Y202" i="3"/>
  <c r="X202" i="3"/>
  <c r="W202" i="3"/>
  <c r="V202" i="3"/>
  <c r="U202" i="3"/>
  <c r="T202" i="3"/>
  <c r="R202" i="3"/>
  <c r="Q202" i="3"/>
  <c r="P202" i="3"/>
  <c r="O202" i="3"/>
  <c r="N202" i="3"/>
  <c r="M202" i="3"/>
  <c r="L202" i="3"/>
  <c r="J202" i="3"/>
  <c r="I202" i="3"/>
  <c r="H202" i="3"/>
  <c r="G202" i="3"/>
  <c r="F202" i="3"/>
  <c r="E202" i="3"/>
  <c r="D202" i="3"/>
  <c r="S201" i="3"/>
  <c r="K201" i="3"/>
  <c r="C201" i="3"/>
  <c r="S200" i="3"/>
  <c r="K200" i="3"/>
  <c r="C200" i="3"/>
  <c r="S199" i="3"/>
  <c r="K199" i="3"/>
  <c r="C199" i="3"/>
  <c r="Z198" i="3"/>
  <c r="Y198" i="3"/>
  <c r="X198" i="3"/>
  <c r="W198" i="3"/>
  <c r="V198" i="3"/>
  <c r="U198" i="3"/>
  <c r="T198" i="3"/>
  <c r="R198" i="3"/>
  <c r="Q198" i="3"/>
  <c r="P198" i="3"/>
  <c r="O198" i="3"/>
  <c r="N198" i="3"/>
  <c r="M198" i="3"/>
  <c r="L198" i="3"/>
  <c r="J198" i="3"/>
  <c r="I198" i="3"/>
  <c r="H198" i="3"/>
  <c r="G198" i="3"/>
  <c r="F198" i="3"/>
  <c r="E198" i="3"/>
  <c r="D198" i="3"/>
  <c r="S197" i="3"/>
  <c r="K197" i="3"/>
  <c r="C197" i="3"/>
  <c r="S196" i="3"/>
  <c r="K196" i="3"/>
  <c r="C196" i="3"/>
  <c r="S195" i="3"/>
  <c r="K195" i="3"/>
  <c r="C195" i="3"/>
  <c r="S194" i="3"/>
  <c r="K194" i="3"/>
  <c r="C194" i="3"/>
  <c r="S193" i="3"/>
  <c r="K193" i="3"/>
  <c r="C193" i="3"/>
  <c r="S192" i="3"/>
  <c r="K192" i="3"/>
  <c r="C192" i="3"/>
  <c r="S191" i="3"/>
  <c r="K191" i="3"/>
  <c r="C191" i="3"/>
  <c r="S190" i="3"/>
  <c r="K190" i="3"/>
  <c r="C190" i="3"/>
  <c r="S189" i="3"/>
  <c r="K189" i="3"/>
  <c r="C189" i="3"/>
  <c r="S188" i="3"/>
  <c r="K188" i="3"/>
  <c r="C188" i="3"/>
  <c r="S187" i="3"/>
  <c r="K187" i="3"/>
  <c r="C187" i="3"/>
  <c r="S186" i="3"/>
  <c r="K186" i="3"/>
  <c r="C186" i="3"/>
  <c r="S185" i="3"/>
  <c r="K185" i="3"/>
  <c r="C185" i="3"/>
  <c r="S184" i="3"/>
  <c r="K184" i="3"/>
  <c r="C184" i="3"/>
  <c r="S183" i="3"/>
  <c r="K183" i="3"/>
  <c r="C183" i="3"/>
  <c r="S182" i="3"/>
  <c r="K182" i="3"/>
  <c r="C182" i="3"/>
  <c r="S181" i="3"/>
  <c r="K181" i="3"/>
  <c r="C181" i="3"/>
  <c r="S180" i="3"/>
  <c r="K180" i="3"/>
  <c r="C180" i="3"/>
  <c r="S179" i="3"/>
  <c r="K179" i="3"/>
  <c r="C179" i="3"/>
  <c r="S178" i="3"/>
  <c r="K178" i="3"/>
  <c r="C178" i="3"/>
  <c r="S177" i="3"/>
  <c r="K177" i="3"/>
  <c r="C177" i="3"/>
  <c r="S176" i="3"/>
  <c r="K176" i="3"/>
  <c r="C176" i="3"/>
  <c r="S175" i="3"/>
  <c r="K175" i="3"/>
  <c r="C175" i="3"/>
  <c r="S174" i="3"/>
  <c r="K174" i="3"/>
  <c r="C174" i="3"/>
  <c r="S173" i="3"/>
  <c r="K173" i="3"/>
  <c r="C173" i="3"/>
  <c r="S172" i="3"/>
  <c r="K172" i="3"/>
  <c r="C172" i="3"/>
  <c r="S171" i="3"/>
  <c r="K171" i="3"/>
  <c r="C171" i="3"/>
  <c r="Z170" i="3"/>
  <c r="Y170" i="3"/>
  <c r="X170" i="3"/>
  <c r="W170" i="3"/>
  <c r="V170" i="3"/>
  <c r="U170" i="3"/>
  <c r="T170" i="3"/>
  <c r="R170" i="3"/>
  <c r="Q170" i="3"/>
  <c r="P170" i="3"/>
  <c r="O170" i="3"/>
  <c r="N170" i="3"/>
  <c r="M170" i="3"/>
  <c r="L170" i="3"/>
  <c r="J170" i="3"/>
  <c r="I170" i="3"/>
  <c r="H170" i="3"/>
  <c r="G170" i="3"/>
  <c r="F170" i="3"/>
  <c r="E170" i="3"/>
  <c r="D170" i="3"/>
  <c r="G21" i="9"/>
  <c r="A91" i="6"/>
  <c r="F10" i="7"/>
  <c r="E10" i="7"/>
  <c r="D10" i="7"/>
  <c r="F11" i="7"/>
  <c r="E11" i="7"/>
  <c r="D11" i="7"/>
  <c r="F13" i="7"/>
  <c r="E13" i="7"/>
  <c r="D13" i="7"/>
  <c r="F14" i="7"/>
  <c r="E14" i="7"/>
  <c r="D14" i="7"/>
  <c r="F39" i="7"/>
  <c r="E39" i="7"/>
  <c r="D39" i="7"/>
  <c r="F55" i="7"/>
  <c r="E55" i="7"/>
  <c r="D55" i="7"/>
  <c r="F58" i="7"/>
  <c r="E58" i="7"/>
  <c r="D58" i="7"/>
  <c r="F62" i="7"/>
  <c r="F61" i="7" s="1"/>
  <c r="E62" i="7"/>
  <c r="E61" i="7" s="1"/>
  <c r="D62" i="7"/>
  <c r="D61" i="7" s="1"/>
  <c r="A62" i="7"/>
  <c r="A61" i="7"/>
  <c r="F64" i="7"/>
  <c r="E64" i="7"/>
  <c r="D64" i="7"/>
  <c r="F75" i="7"/>
  <c r="F73" i="7"/>
  <c r="E73" i="7"/>
  <c r="D73" i="7"/>
  <c r="B50" i="2"/>
  <c r="I34" i="2"/>
  <c r="E108" i="7" s="1"/>
  <c r="C34" i="2"/>
  <c r="D34" i="2"/>
  <c r="E34" i="2"/>
  <c r="F34" i="2"/>
  <c r="G34" i="2"/>
  <c r="H34" i="2"/>
  <c r="C50" i="2"/>
  <c r="D50" i="2"/>
  <c r="E50" i="2"/>
  <c r="F50" i="2"/>
  <c r="G50" i="2"/>
  <c r="H50" i="2"/>
  <c r="I50" i="2"/>
  <c r="B34" i="2"/>
  <c r="C17" i="2"/>
  <c r="D17" i="2"/>
  <c r="E17" i="2"/>
  <c r="F17" i="2"/>
  <c r="G17" i="2"/>
  <c r="H17" i="2"/>
  <c r="I17" i="2"/>
  <c r="D108" i="7" s="1"/>
  <c r="B17" i="2"/>
  <c r="S107" i="3"/>
  <c r="K107" i="3"/>
  <c r="D45" i="3"/>
  <c r="D51" i="3"/>
  <c r="D61" i="3"/>
  <c r="D63" i="3"/>
  <c r="D69" i="3"/>
  <c r="D76" i="3"/>
  <c r="S16" i="3"/>
  <c r="S15" i="3"/>
  <c r="S14" i="3"/>
  <c r="S13" i="3"/>
  <c r="F8" i="6" s="1"/>
  <c r="S12" i="3"/>
  <c r="F7" i="6" s="1"/>
  <c r="S11" i="3"/>
  <c r="S44" i="3"/>
  <c r="F45" i="6" s="1"/>
  <c r="S43" i="3"/>
  <c r="F43" i="6" s="1"/>
  <c r="S42" i="3"/>
  <c r="F42" i="6" s="1"/>
  <c r="S41" i="3"/>
  <c r="S40" i="3"/>
  <c r="F40" i="6" s="1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48" i="3"/>
  <c r="S47" i="3"/>
  <c r="S46" i="3"/>
  <c r="F50" i="6" s="1"/>
  <c r="S60" i="3"/>
  <c r="S59" i="3"/>
  <c r="S58" i="3"/>
  <c r="S57" i="3"/>
  <c r="S56" i="3"/>
  <c r="S55" i="3"/>
  <c r="S54" i="3"/>
  <c r="S53" i="3"/>
  <c r="S52" i="3"/>
  <c r="S62" i="3"/>
  <c r="S61" i="3" s="1"/>
  <c r="S65" i="3"/>
  <c r="S64" i="3"/>
  <c r="S75" i="3"/>
  <c r="S74" i="3"/>
  <c r="S73" i="3"/>
  <c r="S72" i="3"/>
  <c r="S71" i="3"/>
  <c r="S70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108" i="3"/>
  <c r="S112" i="3"/>
  <c r="S111" i="3"/>
  <c r="S110" i="3"/>
  <c r="S109" i="3"/>
  <c r="S115" i="3"/>
  <c r="S114" i="3"/>
  <c r="S125" i="3"/>
  <c r="S124" i="3"/>
  <c r="S123" i="3"/>
  <c r="S122" i="3"/>
  <c r="S121" i="3"/>
  <c r="S120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57" i="3"/>
  <c r="S156" i="3"/>
  <c r="S155" i="3"/>
  <c r="S167" i="3"/>
  <c r="S166" i="3"/>
  <c r="S165" i="3"/>
  <c r="S164" i="3"/>
  <c r="S163" i="3"/>
  <c r="S162" i="3"/>
  <c r="S161" i="3"/>
  <c r="S160" i="3"/>
  <c r="S159" i="3"/>
  <c r="F80" i="6" s="1"/>
  <c r="S217" i="3"/>
  <c r="S216" i="3"/>
  <c r="S222" i="3"/>
  <c r="S223" i="3"/>
  <c r="S224" i="3"/>
  <c r="S225" i="3"/>
  <c r="S226" i="3"/>
  <c r="S227" i="3"/>
  <c r="S228" i="3"/>
  <c r="S229" i="3"/>
  <c r="S230" i="3"/>
  <c r="S231" i="3"/>
  <c r="K231" i="3"/>
  <c r="K230" i="3"/>
  <c r="E35" i="6" s="1"/>
  <c r="K229" i="3"/>
  <c r="K228" i="3"/>
  <c r="K227" i="3"/>
  <c r="K226" i="3"/>
  <c r="K225" i="3"/>
  <c r="K224" i="3"/>
  <c r="K223" i="3"/>
  <c r="K222" i="3"/>
  <c r="K217" i="3"/>
  <c r="K216" i="3"/>
  <c r="K167" i="3"/>
  <c r="K166" i="3"/>
  <c r="K165" i="3"/>
  <c r="E86" i="6" s="1"/>
  <c r="K164" i="3"/>
  <c r="K163" i="3"/>
  <c r="K162" i="3"/>
  <c r="K161" i="3"/>
  <c r="K160" i="3"/>
  <c r="K159" i="3"/>
  <c r="K157" i="3"/>
  <c r="K156" i="3"/>
  <c r="K155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5" i="3"/>
  <c r="K124" i="3"/>
  <c r="K123" i="3"/>
  <c r="K122" i="3"/>
  <c r="K121" i="3"/>
  <c r="K120" i="3"/>
  <c r="K115" i="3"/>
  <c r="K114" i="3"/>
  <c r="K112" i="3"/>
  <c r="K111" i="3"/>
  <c r="K110" i="3"/>
  <c r="K109" i="3"/>
  <c r="K108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5" i="3"/>
  <c r="K74" i="3"/>
  <c r="K73" i="3"/>
  <c r="K72" i="3"/>
  <c r="K71" i="3"/>
  <c r="K70" i="3"/>
  <c r="K65" i="3"/>
  <c r="K64" i="3"/>
  <c r="K62" i="3"/>
  <c r="K61" i="3" s="1"/>
  <c r="K60" i="3"/>
  <c r="K59" i="3"/>
  <c r="K58" i="3"/>
  <c r="K57" i="3"/>
  <c r="K56" i="3"/>
  <c r="K55" i="3"/>
  <c r="K54" i="3"/>
  <c r="K53" i="3"/>
  <c r="K52" i="3"/>
  <c r="K48" i="3"/>
  <c r="K47" i="3"/>
  <c r="K46" i="3"/>
  <c r="E50" i="6" s="1"/>
  <c r="K44" i="3"/>
  <c r="E45" i="6" s="1"/>
  <c r="K43" i="3"/>
  <c r="E43" i="6" s="1"/>
  <c r="K42" i="3"/>
  <c r="E42" i="6" s="1"/>
  <c r="K41" i="3"/>
  <c r="K40" i="3"/>
  <c r="E40" i="6" s="1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E7" i="6"/>
  <c r="D221" i="3"/>
  <c r="D218" i="3" s="1"/>
  <c r="E221" i="3"/>
  <c r="E218" i="3" s="1"/>
  <c r="F221" i="3"/>
  <c r="F218" i="3" s="1"/>
  <c r="G221" i="3"/>
  <c r="G218" i="3" s="1"/>
  <c r="H221" i="3"/>
  <c r="H218" i="3" s="1"/>
  <c r="I221" i="3"/>
  <c r="I218" i="3" s="1"/>
  <c r="J221" i="3"/>
  <c r="J218" i="3" s="1"/>
  <c r="L221" i="3"/>
  <c r="L218" i="3" s="1"/>
  <c r="M221" i="3"/>
  <c r="M218" i="3" s="1"/>
  <c r="N221" i="3"/>
  <c r="N218" i="3" s="1"/>
  <c r="O221" i="3"/>
  <c r="O218" i="3" s="1"/>
  <c r="P221" i="3"/>
  <c r="P218" i="3" s="1"/>
  <c r="Q221" i="3"/>
  <c r="Q218" i="3" s="1"/>
  <c r="R221" i="3"/>
  <c r="R218" i="3" s="1"/>
  <c r="T221" i="3"/>
  <c r="T218" i="3" s="1"/>
  <c r="U221" i="3"/>
  <c r="U218" i="3" s="1"/>
  <c r="V221" i="3"/>
  <c r="V218" i="3" s="1"/>
  <c r="W221" i="3"/>
  <c r="W218" i="3" s="1"/>
  <c r="X221" i="3"/>
  <c r="X218" i="3" s="1"/>
  <c r="Y221" i="3"/>
  <c r="Y218" i="3" s="1"/>
  <c r="Z221" i="3"/>
  <c r="Z218" i="3" s="1"/>
  <c r="C231" i="3"/>
  <c r="C230" i="3"/>
  <c r="D35" i="6" s="1"/>
  <c r="C229" i="3"/>
  <c r="C228" i="3"/>
  <c r="C227" i="3"/>
  <c r="C226" i="3"/>
  <c r="C225" i="3"/>
  <c r="C224" i="3"/>
  <c r="C223" i="3"/>
  <c r="C222" i="3"/>
  <c r="C217" i="3"/>
  <c r="C216" i="3"/>
  <c r="D215" i="3"/>
  <c r="D213" i="3" s="1"/>
  <c r="E215" i="3"/>
  <c r="E213" i="3" s="1"/>
  <c r="F215" i="3"/>
  <c r="F213" i="3" s="1"/>
  <c r="G215" i="3"/>
  <c r="G213" i="3" s="1"/>
  <c r="H215" i="3"/>
  <c r="H213" i="3" s="1"/>
  <c r="I215" i="3"/>
  <c r="I213" i="3" s="1"/>
  <c r="J215" i="3"/>
  <c r="J213" i="3" s="1"/>
  <c r="L215" i="3"/>
  <c r="L213" i="3" s="1"/>
  <c r="M215" i="3"/>
  <c r="M213" i="3" s="1"/>
  <c r="N215" i="3"/>
  <c r="N213" i="3" s="1"/>
  <c r="O215" i="3"/>
  <c r="O213" i="3" s="1"/>
  <c r="P215" i="3"/>
  <c r="P213" i="3" s="1"/>
  <c r="Q215" i="3"/>
  <c r="Q213" i="3" s="1"/>
  <c r="R215" i="3"/>
  <c r="R213" i="3" s="1"/>
  <c r="T215" i="3"/>
  <c r="T213" i="3" s="1"/>
  <c r="U215" i="3"/>
  <c r="U213" i="3" s="1"/>
  <c r="V215" i="3"/>
  <c r="V213" i="3" s="1"/>
  <c r="W215" i="3"/>
  <c r="W213" i="3" s="1"/>
  <c r="X215" i="3"/>
  <c r="X213" i="3" s="1"/>
  <c r="Y215" i="3"/>
  <c r="Y213" i="3" s="1"/>
  <c r="Z215" i="3"/>
  <c r="Z213" i="3" s="1"/>
  <c r="C157" i="3"/>
  <c r="C167" i="3"/>
  <c r="C166" i="3"/>
  <c r="C165" i="3"/>
  <c r="C164" i="3"/>
  <c r="C163" i="3"/>
  <c r="C162" i="3"/>
  <c r="C161" i="3"/>
  <c r="C160" i="3"/>
  <c r="C159" i="3"/>
  <c r="C156" i="3"/>
  <c r="C155" i="3"/>
  <c r="C153" i="3"/>
  <c r="C152" i="3"/>
  <c r="C151" i="3"/>
  <c r="C150" i="3"/>
  <c r="C149" i="3"/>
  <c r="C148" i="3"/>
  <c r="C147" i="3"/>
  <c r="D37" i="6" s="1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5" i="3"/>
  <c r="C124" i="3"/>
  <c r="C123" i="3"/>
  <c r="C122" i="3"/>
  <c r="C121" i="3"/>
  <c r="C120" i="3"/>
  <c r="D119" i="3"/>
  <c r="E119" i="3"/>
  <c r="F119" i="3"/>
  <c r="G119" i="3"/>
  <c r="H119" i="3"/>
  <c r="I119" i="3"/>
  <c r="J119" i="3"/>
  <c r="L119" i="3"/>
  <c r="M119" i="3"/>
  <c r="N119" i="3"/>
  <c r="O119" i="3"/>
  <c r="P119" i="3"/>
  <c r="Q119" i="3"/>
  <c r="R119" i="3"/>
  <c r="T119" i="3"/>
  <c r="U119" i="3"/>
  <c r="V119" i="3"/>
  <c r="W119" i="3"/>
  <c r="X119" i="3"/>
  <c r="Y119" i="3"/>
  <c r="Z119" i="3"/>
  <c r="D126" i="3"/>
  <c r="E126" i="3"/>
  <c r="F126" i="3"/>
  <c r="G126" i="3"/>
  <c r="H126" i="3"/>
  <c r="I126" i="3"/>
  <c r="J126" i="3"/>
  <c r="L126" i="3"/>
  <c r="M126" i="3"/>
  <c r="N126" i="3"/>
  <c r="O126" i="3"/>
  <c r="P126" i="3"/>
  <c r="Q126" i="3"/>
  <c r="R126" i="3"/>
  <c r="T126" i="3"/>
  <c r="U126" i="3"/>
  <c r="V126" i="3"/>
  <c r="W126" i="3"/>
  <c r="X126" i="3"/>
  <c r="Y126" i="3"/>
  <c r="Z126" i="3"/>
  <c r="D154" i="3"/>
  <c r="E154" i="3"/>
  <c r="F154" i="3"/>
  <c r="G154" i="3"/>
  <c r="H154" i="3"/>
  <c r="I154" i="3"/>
  <c r="J154" i="3"/>
  <c r="L154" i="3"/>
  <c r="M154" i="3"/>
  <c r="N154" i="3"/>
  <c r="O154" i="3"/>
  <c r="P154" i="3"/>
  <c r="Q154" i="3"/>
  <c r="R154" i="3"/>
  <c r="T154" i="3"/>
  <c r="U154" i="3"/>
  <c r="V154" i="3"/>
  <c r="W154" i="3"/>
  <c r="X154" i="3"/>
  <c r="Y154" i="3"/>
  <c r="Z154" i="3"/>
  <c r="D158" i="3"/>
  <c r="E158" i="3"/>
  <c r="F158" i="3"/>
  <c r="G158" i="3"/>
  <c r="H158" i="3"/>
  <c r="I158" i="3"/>
  <c r="J158" i="3"/>
  <c r="L158" i="3"/>
  <c r="M158" i="3"/>
  <c r="N158" i="3"/>
  <c r="O158" i="3"/>
  <c r="P158" i="3"/>
  <c r="Q158" i="3"/>
  <c r="R158" i="3"/>
  <c r="T158" i="3"/>
  <c r="U158" i="3"/>
  <c r="V158" i="3"/>
  <c r="W158" i="3"/>
  <c r="X158" i="3"/>
  <c r="Y158" i="3"/>
  <c r="Z158" i="3"/>
  <c r="C115" i="3"/>
  <c r="C114" i="3"/>
  <c r="D113" i="3"/>
  <c r="E113" i="3"/>
  <c r="F113" i="3"/>
  <c r="G113" i="3"/>
  <c r="H113" i="3"/>
  <c r="I113" i="3"/>
  <c r="J113" i="3"/>
  <c r="L113" i="3"/>
  <c r="M113" i="3"/>
  <c r="N113" i="3"/>
  <c r="O113" i="3"/>
  <c r="P113" i="3"/>
  <c r="Q113" i="3"/>
  <c r="R113" i="3"/>
  <c r="T113" i="3"/>
  <c r="U113" i="3"/>
  <c r="V113" i="3"/>
  <c r="W113" i="3"/>
  <c r="X113" i="3"/>
  <c r="Y113" i="3"/>
  <c r="Z113" i="3"/>
  <c r="C107" i="3"/>
  <c r="C112" i="3"/>
  <c r="C111" i="3"/>
  <c r="C110" i="3"/>
  <c r="C109" i="3"/>
  <c r="C108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5" i="3"/>
  <c r="C74" i="3"/>
  <c r="C73" i="3"/>
  <c r="C72" i="3"/>
  <c r="C71" i="3"/>
  <c r="C70" i="3"/>
  <c r="Z106" i="3"/>
  <c r="E106" i="3"/>
  <c r="F106" i="3"/>
  <c r="G106" i="3"/>
  <c r="H106" i="3"/>
  <c r="I106" i="3"/>
  <c r="J106" i="3"/>
  <c r="M106" i="3"/>
  <c r="N106" i="3"/>
  <c r="O106" i="3"/>
  <c r="P106" i="3"/>
  <c r="Q106" i="3"/>
  <c r="R106" i="3"/>
  <c r="U106" i="3"/>
  <c r="V106" i="3"/>
  <c r="W106" i="3"/>
  <c r="X106" i="3"/>
  <c r="Y106" i="3"/>
  <c r="E69" i="3"/>
  <c r="F69" i="3"/>
  <c r="G69" i="3"/>
  <c r="H69" i="3"/>
  <c r="I69" i="3"/>
  <c r="J69" i="3"/>
  <c r="L69" i="3"/>
  <c r="M69" i="3"/>
  <c r="N69" i="3"/>
  <c r="O69" i="3"/>
  <c r="P69" i="3"/>
  <c r="Q69" i="3"/>
  <c r="R69" i="3"/>
  <c r="T69" i="3"/>
  <c r="U69" i="3"/>
  <c r="V69" i="3"/>
  <c r="W69" i="3"/>
  <c r="X69" i="3"/>
  <c r="Y69" i="3"/>
  <c r="Z69" i="3"/>
  <c r="E76" i="3"/>
  <c r="F76" i="3"/>
  <c r="G76" i="3"/>
  <c r="H76" i="3"/>
  <c r="I76" i="3"/>
  <c r="J76" i="3"/>
  <c r="L76" i="3"/>
  <c r="M76" i="3"/>
  <c r="N76" i="3"/>
  <c r="O76" i="3"/>
  <c r="P76" i="3"/>
  <c r="Q76" i="3"/>
  <c r="R76" i="3"/>
  <c r="T76" i="3"/>
  <c r="U76" i="3"/>
  <c r="V76" i="3"/>
  <c r="W76" i="3"/>
  <c r="X76" i="3"/>
  <c r="Y76" i="3"/>
  <c r="Z76" i="3"/>
  <c r="C65" i="3"/>
  <c r="C64" i="3"/>
  <c r="C62" i="3"/>
  <c r="C61" i="3" s="1"/>
  <c r="E63" i="3"/>
  <c r="F63" i="3"/>
  <c r="G63" i="3"/>
  <c r="H63" i="3"/>
  <c r="I63" i="3"/>
  <c r="J63" i="3"/>
  <c r="L63" i="3"/>
  <c r="M63" i="3"/>
  <c r="N63" i="3"/>
  <c r="O63" i="3"/>
  <c r="P63" i="3"/>
  <c r="Q63" i="3"/>
  <c r="R63" i="3"/>
  <c r="T63" i="3"/>
  <c r="U63" i="3"/>
  <c r="V63" i="3"/>
  <c r="W63" i="3"/>
  <c r="X63" i="3"/>
  <c r="Y63" i="3"/>
  <c r="Z63" i="3"/>
  <c r="E61" i="3"/>
  <c r="F61" i="3"/>
  <c r="G61" i="3"/>
  <c r="H61" i="3"/>
  <c r="I61" i="3"/>
  <c r="J61" i="3"/>
  <c r="L61" i="3"/>
  <c r="M61" i="3"/>
  <c r="N61" i="3"/>
  <c r="O61" i="3"/>
  <c r="P61" i="3"/>
  <c r="Q61" i="3"/>
  <c r="R61" i="3"/>
  <c r="T61" i="3"/>
  <c r="U61" i="3"/>
  <c r="V61" i="3"/>
  <c r="W61" i="3"/>
  <c r="X61" i="3"/>
  <c r="Y61" i="3"/>
  <c r="Z61" i="3"/>
  <c r="C60" i="3"/>
  <c r="C59" i="3"/>
  <c r="C58" i="3"/>
  <c r="C57" i="3"/>
  <c r="C56" i="3"/>
  <c r="C55" i="3"/>
  <c r="C54" i="3"/>
  <c r="C53" i="3"/>
  <c r="C52" i="3"/>
  <c r="C48" i="3"/>
  <c r="C47" i="3"/>
  <c r="C46" i="3"/>
  <c r="D50" i="6" s="1"/>
  <c r="C44" i="3"/>
  <c r="C43" i="3"/>
  <c r="D43" i="6" s="1"/>
  <c r="C42" i="3"/>
  <c r="D42" i="6" s="1"/>
  <c r="C41" i="3"/>
  <c r="C40" i="3"/>
  <c r="D40" i="6" s="1"/>
  <c r="C39" i="3"/>
  <c r="C38" i="3"/>
  <c r="C37" i="3"/>
  <c r="C36" i="3"/>
  <c r="C35" i="3"/>
  <c r="C34" i="3"/>
  <c r="C33" i="3"/>
  <c r="C31" i="3"/>
  <c r="C30" i="3"/>
  <c r="C28" i="3"/>
  <c r="C27" i="3"/>
  <c r="C26" i="3"/>
  <c r="C25" i="3"/>
  <c r="C23" i="3"/>
  <c r="C22" i="3"/>
  <c r="C21" i="3"/>
  <c r="C20" i="3"/>
  <c r="C19" i="3"/>
  <c r="C18" i="3"/>
  <c r="C16" i="3"/>
  <c r="C15" i="3"/>
  <c r="C14" i="3"/>
  <c r="C13" i="3"/>
  <c r="D8" i="6" s="1"/>
  <c r="C12" i="3"/>
  <c r="D7" i="6" s="1"/>
  <c r="C11" i="3"/>
  <c r="E51" i="3"/>
  <c r="F51" i="3"/>
  <c r="G51" i="3"/>
  <c r="H51" i="3"/>
  <c r="I51" i="3"/>
  <c r="J51" i="3"/>
  <c r="L51" i="3"/>
  <c r="M51" i="3"/>
  <c r="N51" i="3"/>
  <c r="O51" i="3"/>
  <c r="P51" i="3"/>
  <c r="Q51" i="3"/>
  <c r="R51" i="3"/>
  <c r="T51" i="3"/>
  <c r="U51" i="3"/>
  <c r="V51" i="3"/>
  <c r="W51" i="3"/>
  <c r="X51" i="3"/>
  <c r="Y51" i="3"/>
  <c r="Z51" i="3"/>
  <c r="E45" i="3"/>
  <c r="F45" i="3"/>
  <c r="G45" i="3"/>
  <c r="H45" i="3"/>
  <c r="I45" i="3"/>
  <c r="J45" i="3"/>
  <c r="L45" i="3"/>
  <c r="M45" i="3"/>
  <c r="N45" i="3"/>
  <c r="O45" i="3"/>
  <c r="O9" i="3" s="1"/>
  <c r="P45" i="3"/>
  <c r="Q45" i="3"/>
  <c r="R45" i="3"/>
  <c r="T45" i="3"/>
  <c r="U45" i="3"/>
  <c r="V45" i="3"/>
  <c r="W45" i="3"/>
  <c r="X45" i="3"/>
  <c r="Y45" i="3"/>
  <c r="Z45" i="3"/>
  <c r="E17" i="3"/>
  <c r="F17" i="3"/>
  <c r="G17" i="3"/>
  <c r="H17" i="3"/>
  <c r="I17" i="3"/>
  <c r="J17" i="3"/>
  <c r="L17" i="3"/>
  <c r="M17" i="3"/>
  <c r="N17" i="3"/>
  <c r="O17" i="3"/>
  <c r="P17" i="3"/>
  <c r="Q17" i="3"/>
  <c r="R17" i="3"/>
  <c r="T17" i="3"/>
  <c r="U17" i="3"/>
  <c r="V17" i="3"/>
  <c r="W17" i="3"/>
  <c r="X17" i="3"/>
  <c r="Y17" i="3"/>
  <c r="Z17" i="3"/>
  <c r="E10" i="3"/>
  <c r="F10" i="3"/>
  <c r="G10" i="3"/>
  <c r="H10" i="3"/>
  <c r="H9" i="3" s="1"/>
  <c r="I10" i="3"/>
  <c r="J10" i="3"/>
  <c r="J9" i="3" s="1"/>
  <c r="L10" i="3"/>
  <c r="M10" i="3"/>
  <c r="N10" i="3"/>
  <c r="O10" i="3"/>
  <c r="P10" i="3"/>
  <c r="P9" i="3" s="1"/>
  <c r="Q10" i="3"/>
  <c r="Q9" i="3" s="1"/>
  <c r="R10" i="3"/>
  <c r="T10" i="3"/>
  <c r="U10" i="3"/>
  <c r="V10" i="3"/>
  <c r="W10" i="3"/>
  <c r="X10" i="3"/>
  <c r="X9" i="3" s="1"/>
  <c r="Y10" i="3"/>
  <c r="Y9" i="3" s="1"/>
  <c r="Z10" i="3"/>
  <c r="Z9" i="3" s="1"/>
  <c r="D10" i="3"/>
  <c r="C29" i="3"/>
  <c r="O8" i="3" l="1"/>
  <c r="F86" i="6"/>
  <c r="V9" i="3"/>
  <c r="U9" i="3"/>
  <c r="U8" i="3" s="1"/>
  <c r="E80" i="6"/>
  <c r="M9" i="3"/>
  <c r="T9" i="3"/>
  <c r="L9" i="3"/>
  <c r="L8" i="3" s="1"/>
  <c r="E10" i="6"/>
  <c r="W9" i="3"/>
  <c r="W8" i="3" s="1"/>
  <c r="F169" i="3"/>
  <c r="J169" i="3"/>
  <c r="O169" i="3"/>
  <c r="O168" i="3" s="1"/>
  <c r="T169" i="3"/>
  <c r="T168" i="3" s="1"/>
  <c r="X169" i="3"/>
  <c r="E12" i="6"/>
  <c r="E11" i="6" s="1"/>
  <c r="F9" i="3"/>
  <c r="R9" i="3"/>
  <c r="R8" i="3" s="1"/>
  <c r="N9" i="3"/>
  <c r="N8" i="3" s="1"/>
  <c r="I9" i="3"/>
  <c r="E9" i="3"/>
  <c r="E8" i="3" s="1"/>
  <c r="G169" i="3"/>
  <c r="G168" i="3" s="1"/>
  <c r="P169" i="3"/>
  <c r="L106" i="3"/>
  <c r="L104" i="3" s="1"/>
  <c r="C198" i="3"/>
  <c r="D169" i="3"/>
  <c r="D168" i="3" s="1"/>
  <c r="H169" i="3"/>
  <c r="H168" i="3" s="1"/>
  <c r="M169" i="3"/>
  <c r="M168" i="3" s="1"/>
  <c r="Q169" i="3"/>
  <c r="Q168" i="3" s="1"/>
  <c r="V169" i="3"/>
  <c r="V168" i="3" s="1"/>
  <c r="Z169" i="3"/>
  <c r="G9" i="3"/>
  <c r="G8" i="3" s="1"/>
  <c r="E169" i="3"/>
  <c r="E168" i="3" s="1"/>
  <c r="I169" i="3"/>
  <c r="I168" i="3" s="1"/>
  <c r="N169" i="3"/>
  <c r="N168" i="3" s="1"/>
  <c r="R169" i="3"/>
  <c r="R168" i="3" s="1"/>
  <c r="W169" i="3"/>
  <c r="W168" i="3" s="1"/>
  <c r="K198" i="3"/>
  <c r="S198" i="3"/>
  <c r="K202" i="3"/>
  <c r="S202" i="3"/>
  <c r="T106" i="3"/>
  <c r="T104" i="3" s="1"/>
  <c r="Z168" i="3"/>
  <c r="Y169" i="3"/>
  <c r="Y168" i="3" s="1"/>
  <c r="U169" i="3"/>
  <c r="U168" i="3" s="1"/>
  <c r="L169" i="3"/>
  <c r="L168" i="3" s="1"/>
  <c r="P168" i="3"/>
  <c r="F168" i="3"/>
  <c r="J168" i="3"/>
  <c r="C202" i="3"/>
  <c r="X168" i="3"/>
  <c r="K170" i="3"/>
  <c r="S170" i="3"/>
  <c r="C170" i="3"/>
  <c r="C169" i="3" s="1"/>
  <c r="D17" i="3"/>
  <c r="D54" i="7"/>
  <c r="E54" i="7"/>
  <c r="F54" i="7"/>
  <c r="D90" i="6"/>
  <c r="D86" i="6"/>
  <c r="D10" i="6"/>
  <c r="E90" i="6"/>
  <c r="D80" i="6"/>
  <c r="F22" i="6"/>
  <c r="F90" i="6"/>
  <c r="K158" i="3"/>
  <c r="K221" i="3"/>
  <c r="K218" i="3" s="1"/>
  <c r="S215" i="3"/>
  <c r="S213" i="3" s="1"/>
  <c r="E25" i="6"/>
  <c r="E21" i="6"/>
  <c r="K113" i="3"/>
  <c r="K154" i="3"/>
  <c r="K215" i="3"/>
  <c r="K213" i="3" s="1"/>
  <c r="S154" i="3"/>
  <c r="F16" i="6"/>
  <c r="S45" i="3"/>
  <c r="K45" i="3"/>
  <c r="E30" i="6"/>
  <c r="F23" i="6"/>
  <c r="F12" i="6"/>
  <c r="F11" i="6" s="1"/>
  <c r="D18" i="6"/>
  <c r="E37" i="6"/>
  <c r="F21" i="6"/>
  <c r="F25" i="6"/>
  <c r="K119" i="3"/>
  <c r="F32" i="6"/>
  <c r="F37" i="6"/>
  <c r="F28" i="6"/>
  <c r="F27" i="6"/>
  <c r="D34" i="6"/>
  <c r="D27" i="6"/>
  <c r="E29" i="6"/>
  <c r="E27" i="6"/>
  <c r="F34" i="6"/>
  <c r="F30" i="6"/>
  <c r="D29" i="6"/>
  <c r="E34" i="6"/>
  <c r="F35" i="6"/>
  <c r="D30" i="6"/>
  <c r="D28" i="6"/>
  <c r="D32" i="6"/>
  <c r="E32" i="6"/>
  <c r="F29" i="6"/>
  <c r="C221" i="3"/>
  <c r="C218" i="3" s="1"/>
  <c r="E28" i="6"/>
  <c r="F24" i="6"/>
  <c r="E24" i="6"/>
  <c r="D67" i="3"/>
  <c r="D25" i="6"/>
  <c r="E23" i="6"/>
  <c r="D23" i="6"/>
  <c r="E22" i="6"/>
  <c r="E15" i="6"/>
  <c r="E20" i="6"/>
  <c r="D12" i="6"/>
  <c r="D11" i="6" s="1"/>
  <c r="F6" i="6"/>
  <c r="E6" i="6"/>
  <c r="E16" i="6"/>
  <c r="F10" i="6"/>
  <c r="D6" i="6"/>
  <c r="S113" i="3"/>
  <c r="F20" i="6"/>
  <c r="D16" i="6"/>
  <c r="E18" i="6"/>
  <c r="F15" i="6"/>
  <c r="D15" i="6"/>
  <c r="K126" i="3"/>
  <c r="F18" i="6"/>
  <c r="S119" i="3"/>
  <c r="S221" i="3"/>
  <c r="S218" i="3" s="1"/>
  <c r="S158" i="3"/>
  <c r="S126" i="3"/>
  <c r="S106" i="3"/>
  <c r="S69" i="3"/>
  <c r="S63" i="3"/>
  <c r="S51" i="3"/>
  <c r="S10" i="3"/>
  <c r="S17" i="3"/>
  <c r="S76" i="3"/>
  <c r="K106" i="3"/>
  <c r="K76" i="3"/>
  <c r="K69" i="3"/>
  <c r="K63" i="3"/>
  <c r="K51" i="3"/>
  <c r="K10" i="3"/>
  <c r="K17" i="3"/>
  <c r="X118" i="3"/>
  <c r="X117" i="3" s="1"/>
  <c r="H118" i="3"/>
  <c r="H117" i="3" s="1"/>
  <c r="Y104" i="3"/>
  <c r="U104" i="3"/>
  <c r="Q104" i="3"/>
  <c r="M104" i="3"/>
  <c r="I104" i="3"/>
  <c r="E104" i="3"/>
  <c r="X104" i="3"/>
  <c r="P104" i="3"/>
  <c r="H104" i="3"/>
  <c r="C215" i="3"/>
  <c r="C213" i="3" s="1"/>
  <c r="T118" i="3"/>
  <c r="T117" i="3" s="1"/>
  <c r="P118" i="3"/>
  <c r="P117" i="3" s="1"/>
  <c r="L118" i="3"/>
  <c r="L117" i="3" s="1"/>
  <c r="D118" i="3"/>
  <c r="D117" i="3" s="1"/>
  <c r="Y67" i="3"/>
  <c r="U67" i="3"/>
  <c r="Q67" i="3"/>
  <c r="I67" i="3"/>
  <c r="E67" i="3"/>
  <c r="Z104" i="3"/>
  <c r="C76" i="3"/>
  <c r="W67" i="3"/>
  <c r="O67" i="3"/>
  <c r="G67" i="3"/>
  <c r="Y118" i="3"/>
  <c r="Y117" i="3" s="1"/>
  <c r="U118" i="3"/>
  <c r="U117" i="3" s="1"/>
  <c r="Q118" i="3"/>
  <c r="Q117" i="3" s="1"/>
  <c r="M118" i="3"/>
  <c r="M117" i="3" s="1"/>
  <c r="I118" i="3"/>
  <c r="I117" i="3" s="1"/>
  <c r="E118" i="3"/>
  <c r="E117" i="3" s="1"/>
  <c r="C126" i="3"/>
  <c r="M67" i="3"/>
  <c r="V104" i="3"/>
  <c r="R104" i="3"/>
  <c r="N104" i="3"/>
  <c r="J104" i="3"/>
  <c r="F104" i="3"/>
  <c r="W118" i="3"/>
  <c r="W117" i="3" s="1"/>
  <c r="O118" i="3"/>
  <c r="O117" i="3" s="1"/>
  <c r="G118" i="3"/>
  <c r="G117" i="3" s="1"/>
  <c r="Z118" i="3"/>
  <c r="Z117" i="3" s="1"/>
  <c r="V118" i="3"/>
  <c r="V117" i="3" s="1"/>
  <c r="R118" i="3"/>
  <c r="R117" i="3" s="1"/>
  <c r="N118" i="3"/>
  <c r="N117" i="3" s="1"/>
  <c r="J118" i="3"/>
  <c r="J117" i="3" s="1"/>
  <c r="F118" i="3"/>
  <c r="F117" i="3" s="1"/>
  <c r="C158" i="3"/>
  <c r="Y8" i="3"/>
  <c r="Q8" i="3"/>
  <c r="M8" i="3"/>
  <c r="I8" i="3"/>
  <c r="Z67" i="3"/>
  <c r="V67" i="3"/>
  <c r="R67" i="3"/>
  <c r="N67" i="3"/>
  <c r="J67" i="3"/>
  <c r="F67" i="3"/>
  <c r="C63" i="3"/>
  <c r="X67" i="3"/>
  <c r="T67" i="3"/>
  <c r="P67" i="3"/>
  <c r="L67" i="3"/>
  <c r="H67" i="3"/>
  <c r="W104" i="3"/>
  <c r="O104" i="3"/>
  <c r="G104" i="3"/>
  <c r="C119" i="3"/>
  <c r="C154" i="3"/>
  <c r="C113" i="3"/>
  <c r="T8" i="3"/>
  <c r="P8" i="3"/>
  <c r="C69" i="3"/>
  <c r="C106" i="3"/>
  <c r="D106" i="3"/>
  <c r="D104" i="3" s="1"/>
  <c r="C51" i="3"/>
  <c r="H8" i="3"/>
  <c r="C24" i="3"/>
  <c r="C17" i="3" s="1"/>
  <c r="C10" i="3"/>
  <c r="C45" i="3"/>
  <c r="X8" i="3"/>
  <c r="V8" i="3"/>
  <c r="Z8" i="3"/>
  <c r="J8" i="3"/>
  <c r="F8" i="3"/>
  <c r="G66" i="3" l="1"/>
  <c r="I66" i="3"/>
  <c r="J66" i="3"/>
  <c r="J5" i="3" s="1"/>
  <c r="F66" i="3"/>
  <c r="F5" i="3" s="1"/>
  <c r="D66" i="3"/>
  <c r="E66" i="3"/>
  <c r="E5" i="3" s="1"/>
  <c r="H66" i="3"/>
  <c r="H5" i="3" s="1"/>
  <c r="T66" i="3"/>
  <c r="T5" i="3" s="1"/>
  <c r="U66" i="3"/>
  <c r="U5" i="3" s="1"/>
  <c r="Y66" i="3"/>
  <c r="Y5" i="3" s="1"/>
  <c r="X66" i="3"/>
  <c r="X5" i="3" s="1"/>
  <c r="V66" i="3"/>
  <c r="V5" i="3" s="1"/>
  <c r="W66" i="3"/>
  <c r="W5" i="3" s="1"/>
  <c r="Z66" i="3"/>
  <c r="Z5" i="3" s="1"/>
  <c r="P66" i="3"/>
  <c r="P5" i="3" s="1"/>
  <c r="O66" i="3"/>
  <c r="O5" i="3" s="1"/>
  <c r="N66" i="3"/>
  <c r="N5" i="3" s="1"/>
  <c r="Q66" i="3"/>
  <c r="Q5" i="3" s="1"/>
  <c r="L66" i="3"/>
  <c r="L5" i="3" s="1"/>
  <c r="R66" i="3"/>
  <c r="R5" i="3" s="1"/>
  <c r="M66" i="3"/>
  <c r="M5" i="3" s="1"/>
  <c r="K169" i="3"/>
  <c r="K168" i="3" s="1"/>
  <c r="K9" i="3"/>
  <c r="K8" i="3" s="1"/>
  <c r="S9" i="3"/>
  <c r="S8" i="3" s="1"/>
  <c r="D9" i="3"/>
  <c r="D8" i="3" s="1"/>
  <c r="C9" i="3"/>
  <c r="C8" i="3" s="1"/>
  <c r="K104" i="3"/>
  <c r="S169" i="3"/>
  <c r="S168" i="3" s="1"/>
  <c r="C168" i="3"/>
  <c r="D22" i="6"/>
  <c r="F19" i="6"/>
  <c r="K118" i="3"/>
  <c r="K117" i="3" s="1"/>
  <c r="I5" i="3"/>
  <c r="S104" i="3"/>
  <c r="G5" i="3"/>
  <c r="S118" i="3"/>
  <c r="S117" i="3" s="1"/>
  <c r="S67" i="3"/>
  <c r="K67" i="3"/>
  <c r="C67" i="3"/>
  <c r="C118" i="3"/>
  <c r="C117" i="3" s="1"/>
  <c r="C104" i="3"/>
  <c r="H21" i="9"/>
  <c r="F21" i="9"/>
  <c r="C66" i="3" l="1"/>
  <c r="C5" i="3" s="1"/>
  <c r="D121" i="6" s="1"/>
  <c r="S66" i="3"/>
  <c r="S5" i="3" s="1"/>
  <c r="F121" i="6" s="1"/>
  <c r="K66" i="3"/>
  <c r="K5" i="3" s="1"/>
  <c r="E121" i="6" s="1"/>
  <c r="D5" i="3"/>
  <c r="E115" i="6"/>
  <c r="E114" i="6" s="1"/>
  <c r="F115" i="6"/>
  <c r="F114" i="6" s="1"/>
  <c r="D115" i="6"/>
  <c r="D114" i="6" s="1"/>
  <c r="E112" i="6"/>
  <c r="E111" i="6" s="1"/>
  <c r="F112" i="6"/>
  <c r="F111" i="6" s="1"/>
  <c r="D112" i="6"/>
  <c r="D111" i="6"/>
  <c r="E108" i="6"/>
  <c r="F108" i="6"/>
  <c r="D108" i="6"/>
  <c r="D106" i="6"/>
  <c r="D105" i="6" s="1"/>
  <c r="D103" i="6"/>
  <c r="D102" i="6" s="1"/>
  <c r="E95" i="6"/>
  <c r="F95" i="6"/>
  <c r="D95" i="6"/>
  <c r="D93" i="6"/>
  <c r="E89" i="6"/>
  <c r="F89" i="6"/>
  <c r="D89" i="6"/>
  <c r="E87" i="6"/>
  <c r="F87" i="6"/>
  <c r="D87" i="6"/>
  <c r="D79" i="6"/>
  <c r="E79" i="6"/>
  <c r="F79" i="6"/>
  <c r="E73" i="6"/>
  <c r="F73" i="6"/>
  <c r="D73" i="6"/>
  <c r="E71" i="6"/>
  <c r="F71" i="6"/>
  <c r="D71" i="6"/>
  <c r="D70" i="6" s="1"/>
  <c r="D66" i="6"/>
  <c r="D65" i="6" s="1"/>
  <c r="D55" i="6"/>
  <c r="D54" i="6" s="1"/>
  <c r="F70" i="6" l="1"/>
  <c r="E70" i="6"/>
  <c r="D99" i="6"/>
  <c r="D110" i="6"/>
  <c r="F110" i="6"/>
  <c r="E110" i="6"/>
  <c r="F55" i="6"/>
  <c r="F54" i="6" s="1"/>
  <c r="E55" i="6"/>
  <c r="E54" i="6" s="1"/>
  <c r="E33" i="7"/>
  <c r="F33" i="7"/>
  <c r="D33" i="7"/>
  <c r="E31" i="7"/>
  <c r="F31" i="7"/>
  <c r="D31" i="7"/>
  <c r="E29" i="7"/>
  <c r="F29" i="7"/>
  <c r="D29" i="7"/>
  <c r="E27" i="7"/>
  <c r="F27" i="7"/>
  <c r="D27" i="7"/>
  <c r="E21" i="7"/>
  <c r="F21" i="7"/>
  <c r="D21" i="7"/>
  <c r="E16" i="7"/>
  <c r="F16" i="7"/>
  <c r="D16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E12" i="7"/>
  <c r="F12" i="7"/>
  <c r="D12" i="7"/>
  <c r="E9" i="7"/>
  <c r="F9" i="7"/>
  <c r="D9" i="7"/>
  <c r="D47" i="7"/>
  <c r="D45" i="7"/>
  <c r="E6" i="7"/>
  <c r="E5" i="7" s="1"/>
  <c r="F6" i="7"/>
  <c r="F5" i="7" s="1"/>
  <c r="D6" i="7"/>
  <c r="D5" i="7" s="1"/>
  <c r="A105" i="7"/>
  <c r="F104" i="7"/>
  <c r="E104" i="7"/>
  <c r="D104" i="7"/>
  <c r="A104" i="7"/>
  <c r="F103" i="7"/>
  <c r="E103" i="7"/>
  <c r="D103" i="7"/>
  <c r="A103" i="7"/>
  <c r="A102" i="7"/>
  <c r="F101" i="7"/>
  <c r="E101" i="7"/>
  <c r="D101" i="7"/>
  <c r="A101" i="7"/>
  <c r="A100" i="7"/>
  <c r="A99" i="7"/>
  <c r="A98" i="7"/>
  <c r="F97" i="7"/>
  <c r="F96" i="7" s="1"/>
  <c r="E97" i="7"/>
  <c r="E96" i="7" s="1"/>
  <c r="D97" i="7"/>
  <c r="A97" i="7"/>
  <c r="D96" i="7"/>
  <c r="A96" i="7"/>
  <c r="A95" i="7"/>
  <c r="F94" i="7"/>
  <c r="E94" i="7"/>
  <c r="D94" i="7"/>
  <c r="A94" i="7"/>
  <c r="A93" i="7"/>
  <c r="F92" i="7"/>
  <c r="E92" i="7"/>
  <c r="D92" i="7"/>
  <c r="A92" i="7"/>
  <c r="A91" i="7"/>
  <c r="A90" i="7"/>
  <c r="A89" i="7"/>
  <c r="F88" i="7"/>
  <c r="E88" i="7"/>
  <c r="E87" i="7" s="1"/>
  <c r="E86" i="7" s="1"/>
  <c r="D88" i="7"/>
  <c r="A88" i="7"/>
  <c r="F87" i="7"/>
  <c r="F86" i="7" s="1"/>
  <c r="D87" i="7"/>
  <c r="A87" i="7"/>
  <c r="D86" i="7"/>
  <c r="A86" i="7"/>
  <c r="A85" i="7"/>
  <c r="A84" i="7"/>
  <c r="F83" i="7"/>
  <c r="F82" i="7" s="1"/>
  <c r="F81" i="7" s="1"/>
  <c r="E83" i="7"/>
  <c r="E82" i="7" s="1"/>
  <c r="E81" i="7" s="1"/>
  <c r="D83" i="7"/>
  <c r="D82" i="7" s="1"/>
  <c r="D81" i="7" s="1"/>
  <c r="A83" i="7"/>
  <c r="A82" i="7"/>
  <c r="A81" i="7"/>
  <c r="A80" i="7"/>
  <c r="F79" i="7"/>
  <c r="F78" i="7" s="1"/>
  <c r="E79" i="7"/>
  <c r="E78" i="7" s="1"/>
  <c r="D79" i="7"/>
  <c r="D78" i="7" s="1"/>
  <c r="A79" i="7"/>
  <c r="A78" i="7"/>
  <c r="A77" i="7"/>
  <c r="F76" i="7"/>
  <c r="E76" i="7"/>
  <c r="D76" i="7"/>
  <c r="A76" i="7"/>
  <c r="A75" i="7"/>
  <c r="F74" i="7"/>
  <c r="E74" i="7"/>
  <c r="D74" i="7"/>
  <c r="A74" i="7"/>
  <c r="A73" i="7"/>
  <c r="F72" i="7"/>
  <c r="E72" i="7"/>
  <c r="D72" i="7"/>
  <c r="A72" i="7"/>
  <c r="A71" i="7"/>
  <c r="A70" i="7"/>
  <c r="A69" i="7"/>
  <c r="F68" i="7"/>
  <c r="E68" i="7"/>
  <c r="D68" i="7"/>
  <c r="A68" i="7"/>
  <c r="A67" i="7"/>
  <c r="F66" i="7"/>
  <c r="E66" i="7"/>
  <c r="D66" i="7"/>
  <c r="A66" i="7"/>
  <c r="A65" i="7"/>
  <c r="A64" i="7"/>
  <c r="F63" i="7"/>
  <c r="F60" i="7" s="1"/>
  <c r="E63" i="7"/>
  <c r="E60" i="7" s="1"/>
  <c r="D63" i="7"/>
  <c r="D60" i="7" s="1"/>
  <c r="A63" i="7"/>
  <c r="A60" i="7"/>
  <c r="A59" i="7"/>
  <c r="A58" i="7"/>
  <c r="A57" i="7"/>
  <c r="A56" i="7"/>
  <c r="F53" i="7"/>
  <c r="F52" i="7" s="1"/>
  <c r="E53" i="7"/>
  <c r="E52" i="7" s="1"/>
  <c r="D53" i="7"/>
  <c r="D52" i="7" s="1"/>
  <c r="A54" i="7"/>
  <c r="A53" i="7"/>
  <c r="A52" i="7"/>
  <c r="A51" i="7"/>
  <c r="F50" i="7"/>
  <c r="E50" i="7"/>
  <c r="D50" i="7"/>
  <c r="A50" i="7"/>
  <c r="A49" i="7"/>
  <c r="A48" i="7"/>
  <c r="F47" i="7"/>
  <c r="E47" i="7"/>
  <c r="A47" i="7"/>
  <c r="A46" i="7"/>
  <c r="F45" i="7"/>
  <c r="E45" i="7"/>
  <c r="A45" i="7"/>
  <c r="A44" i="7"/>
  <c r="A43" i="7"/>
  <c r="F42" i="7"/>
  <c r="E42" i="7"/>
  <c r="D42" i="7"/>
  <c r="A42" i="7"/>
  <c r="A41" i="7"/>
  <c r="F40" i="7"/>
  <c r="E40" i="7"/>
  <c r="D40" i="7"/>
  <c r="A40" i="7"/>
  <c r="A39" i="7"/>
  <c r="A38" i="7"/>
  <c r="F37" i="7"/>
  <c r="E37" i="7"/>
  <c r="D37" i="7"/>
  <c r="A37" i="7"/>
  <c r="A36" i="7"/>
  <c r="A35" i="7"/>
  <c r="A13" i="7"/>
  <c r="A12" i="7"/>
  <c r="A10" i="7"/>
  <c r="A9" i="7"/>
  <c r="A8" i="7"/>
  <c r="A7" i="7"/>
  <c r="A6" i="7"/>
  <c r="A5" i="7"/>
  <c r="A4" i="7"/>
  <c r="A3" i="7"/>
  <c r="A107" i="6"/>
  <c r="F106" i="6"/>
  <c r="F105" i="6" s="1"/>
  <c r="E106" i="6"/>
  <c r="E105" i="6" s="1"/>
  <c r="A106" i="6"/>
  <c r="A105" i="6"/>
  <c r="A104" i="6"/>
  <c r="F103" i="6"/>
  <c r="F102" i="6" s="1"/>
  <c r="E103" i="6"/>
  <c r="E102" i="6" s="1"/>
  <c r="E99" i="6" s="1"/>
  <c r="A103" i="6"/>
  <c r="A102" i="6"/>
  <c r="A101" i="6"/>
  <c r="A100" i="6"/>
  <c r="A99" i="6"/>
  <c r="A98" i="6"/>
  <c r="A97" i="6"/>
  <c r="A96" i="6"/>
  <c r="A95" i="6"/>
  <c r="A94" i="6"/>
  <c r="F93" i="6"/>
  <c r="E93" i="6"/>
  <c r="A93" i="6"/>
  <c r="A92" i="6"/>
  <c r="A90" i="6"/>
  <c r="A89" i="6"/>
  <c r="A88" i="6"/>
  <c r="A87" i="6"/>
  <c r="A86" i="6"/>
  <c r="A85" i="6"/>
  <c r="A84" i="6"/>
  <c r="A83" i="6"/>
  <c r="A82" i="6"/>
  <c r="A81" i="6"/>
  <c r="A80" i="6"/>
  <c r="A79" i="6"/>
  <c r="F77" i="6"/>
  <c r="F76" i="6" s="1"/>
  <c r="E77" i="6"/>
  <c r="E76" i="6" s="1"/>
  <c r="D77" i="6"/>
  <c r="D76" i="6" s="1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D64" i="6"/>
  <c r="A64" i="6"/>
  <c r="A63" i="6"/>
  <c r="F62" i="6"/>
  <c r="E62" i="6"/>
  <c r="D62" i="6"/>
  <c r="A62" i="6"/>
  <c r="A61" i="6"/>
  <c r="A60" i="6"/>
  <c r="A53" i="6"/>
  <c r="A52" i="6"/>
  <c r="A51" i="6"/>
  <c r="A50" i="6"/>
  <c r="F49" i="6"/>
  <c r="E49" i="6"/>
  <c r="D49" i="6"/>
  <c r="A49" i="6"/>
  <c r="A48" i="6"/>
  <c r="F47" i="6"/>
  <c r="E47" i="6"/>
  <c r="D47" i="6"/>
  <c r="A47" i="6"/>
  <c r="A46" i="6"/>
  <c r="A45" i="6"/>
  <c r="A44" i="6"/>
  <c r="A43" i="6"/>
  <c r="A42" i="6"/>
  <c r="A41" i="6"/>
  <c r="A40" i="6"/>
  <c r="A39" i="6"/>
  <c r="F38" i="6"/>
  <c r="E38" i="6"/>
  <c r="D38" i="6"/>
  <c r="A38" i="6"/>
  <c r="A37" i="6"/>
  <c r="F36" i="6"/>
  <c r="E36" i="6"/>
  <c r="D36" i="6"/>
  <c r="A36" i="6"/>
  <c r="A35" i="6"/>
  <c r="A34" i="6"/>
  <c r="A33" i="6"/>
  <c r="A32" i="6"/>
  <c r="A31" i="6"/>
  <c r="A30" i="6"/>
  <c r="A29" i="6"/>
  <c r="A28" i="6"/>
  <c r="A27" i="6"/>
  <c r="F26" i="6"/>
  <c r="E26" i="6"/>
  <c r="D26" i="6"/>
  <c r="A26" i="6"/>
  <c r="A25" i="6"/>
  <c r="A24" i="6"/>
  <c r="A23" i="6"/>
  <c r="A22" i="6"/>
  <c r="A21" i="6"/>
  <c r="A20" i="6"/>
  <c r="E19" i="6"/>
  <c r="D19" i="6"/>
  <c r="A19" i="6"/>
  <c r="A18" i="6"/>
  <c r="A17" i="6"/>
  <c r="A16" i="6"/>
  <c r="A15" i="6"/>
  <c r="F14" i="6"/>
  <c r="E14" i="6"/>
  <c r="D14" i="6"/>
  <c r="A14" i="6"/>
  <c r="A13" i="6"/>
  <c r="A12" i="6"/>
  <c r="A11" i="6"/>
  <c r="A10" i="6"/>
  <c r="F9" i="6"/>
  <c r="E9" i="6"/>
  <c r="D9" i="6"/>
  <c r="A9" i="6"/>
  <c r="A8" i="6"/>
  <c r="A7" i="6"/>
  <c r="A6" i="6"/>
  <c r="F5" i="6"/>
  <c r="E5" i="6"/>
  <c r="D5" i="6"/>
  <c r="A5" i="6"/>
  <c r="A4" i="6"/>
  <c r="A3" i="6"/>
  <c r="F99" i="6" l="1"/>
  <c r="D69" i="6"/>
  <c r="E69" i="6"/>
  <c r="F69" i="6"/>
  <c r="E15" i="7"/>
  <c r="D15" i="7"/>
  <c r="F15" i="7"/>
  <c r="D61" i="6"/>
  <c r="D60" i="6" s="1"/>
  <c r="E13" i="6"/>
  <c r="D46" i="6"/>
  <c r="F46" i="6"/>
  <c r="E4" i="6"/>
  <c r="D13" i="6"/>
  <c r="F13" i="6"/>
  <c r="F26" i="7"/>
  <c r="E26" i="7"/>
  <c r="D26" i="7"/>
  <c r="F36" i="7"/>
  <c r="F44" i="7"/>
  <c r="E44" i="7"/>
  <c r="D36" i="7"/>
  <c r="D44" i="7"/>
  <c r="E36" i="7"/>
  <c r="E91" i="7"/>
  <c r="E90" i="7" s="1"/>
  <c r="E85" i="7" s="1"/>
  <c r="F8" i="7"/>
  <c r="E65" i="7"/>
  <c r="E59" i="7" s="1"/>
  <c r="F71" i="7"/>
  <c r="F70" i="7" s="1"/>
  <c r="D8" i="7"/>
  <c r="E8" i="7"/>
  <c r="D91" i="7"/>
  <c r="D90" i="7" s="1"/>
  <c r="D85" i="7" s="1"/>
  <c r="F91" i="7"/>
  <c r="F90" i="7" s="1"/>
  <c r="F85" i="7" s="1"/>
  <c r="F100" i="7"/>
  <c r="F99" i="7" s="1"/>
  <c r="D71" i="7"/>
  <c r="D70" i="7" s="1"/>
  <c r="E71" i="7"/>
  <c r="E70" i="7" s="1"/>
  <c r="D100" i="7"/>
  <c r="D99" i="7" s="1"/>
  <c r="E100" i="7"/>
  <c r="E99" i="7" s="1"/>
  <c r="D65" i="7"/>
  <c r="D59" i="7" s="1"/>
  <c r="F65" i="7"/>
  <c r="F59" i="7" s="1"/>
  <c r="E46" i="6"/>
  <c r="D4" i="6"/>
  <c r="F4" i="6"/>
  <c r="F11" i="9" l="1"/>
  <c r="E4" i="7"/>
  <c r="D4" i="7"/>
  <c r="F4" i="7"/>
  <c r="E66" i="6"/>
  <c r="E65" i="6" s="1"/>
  <c r="E64" i="6" s="1"/>
  <c r="E61" i="6" s="1"/>
  <c r="E60" i="6" s="1"/>
  <c r="E3" i="6" s="1"/>
  <c r="G11" i="9"/>
  <c r="F66" i="6"/>
  <c r="F65" i="6" s="1"/>
  <c r="F64" i="6" s="1"/>
  <c r="F61" i="6" s="1"/>
  <c r="F60" i="6" s="1"/>
  <c r="F3" i="6" s="1"/>
  <c r="H11" i="9"/>
  <c r="D35" i="7"/>
  <c r="D3" i="6"/>
  <c r="D120" i="6" s="1"/>
  <c r="D122" i="6" s="1"/>
  <c r="F35" i="7"/>
  <c r="E35" i="7"/>
  <c r="E3" i="7" s="1"/>
  <c r="G7" i="9" l="1"/>
  <c r="G6" i="9" s="1"/>
  <c r="E109" i="7"/>
  <c r="E110" i="7" s="1"/>
  <c r="F3" i="7"/>
  <c r="H7" i="9" s="1"/>
  <c r="H6" i="9" s="1"/>
  <c r="D3" i="7"/>
  <c r="F120" i="6"/>
  <c r="F122" i="6" s="1"/>
  <c r="H10" i="9"/>
  <c r="H9" i="9" s="1"/>
  <c r="F10" i="9"/>
  <c r="F9" i="9" s="1"/>
  <c r="E120" i="6"/>
  <c r="E122" i="6" s="1"/>
  <c r="G10" i="9"/>
  <c r="G9" i="9" s="1"/>
  <c r="G12" i="9" s="1"/>
  <c r="B51" i="2"/>
  <c r="F7" i="9" l="1"/>
  <c r="F6" i="9" s="1"/>
  <c r="F12" i="9" s="1"/>
  <c r="D109" i="7"/>
  <c r="D110" i="7" s="1"/>
  <c r="H12" i="9"/>
  <c r="H23" i="9" s="1"/>
  <c r="F16" i="9" l="1"/>
  <c r="G15" i="9" s="1"/>
  <c r="G16" i="9" s="1"/>
  <c r="G23" i="9" s="1"/>
  <c r="F23" i="9" l="1"/>
</calcChain>
</file>

<file path=xl/sharedStrings.xml><?xml version="1.0" encoding="utf-8"?>
<sst xmlns="http://schemas.openxmlformats.org/spreadsheetml/2006/main" count="671" uniqueCount="384">
  <si>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</si>
  <si>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</si>
  <si>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</si>
  <si>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</si>
  <si>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</si>
  <si>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</si>
  <si>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</si>
  <si>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</si>
  <si>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</si>
  <si>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</si>
  <si>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</si>
  <si>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</si>
  <si>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</si>
  <si>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</si>
  <si>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</si>
  <si>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</si>
  <si>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</si>
  <si>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</si>
  <si>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</si>
  <si>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</si>
  <si>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</si>
  <si>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</si>
  <si>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</si>
  <si>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</si>
  <si>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</si>
  <si>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</si>
  <si>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</si>
  <si>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</si>
  <si>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</si>
  <si>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</si>
  <si>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</si>
  <si>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</si>
  <si>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</si>
  <si>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</si>
  <si>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</si>
  <si>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</si>
  <si>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PRIHODI UKUPNO</t>
  </si>
  <si>
    <t>RASHODI UKUPNO</t>
  </si>
  <si>
    <t>A</t>
  </si>
  <si>
    <t>Program</t>
  </si>
  <si>
    <t>K</t>
  </si>
  <si>
    <t>len</t>
  </si>
  <si>
    <t>Račun iz računskog plana</t>
  </si>
  <si>
    <t>Plaće za redovan rad</t>
  </si>
  <si>
    <t>Doprinosi za obvezno zdravstveno osiguranje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</si>
  <si>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</si>
  <si>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</si>
  <si>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</si>
  <si>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</si>
  <si>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Usluge tekućeg i investicijskog održavanja</t>
  </si>
  <si>
    <t>3</t>
  </si>
  <si>
    <t>Rashodi poslovanja</t>
  </si>
  <si>
    <t>31</t>
  </si>
  <si>
    <t>311</t>
  </si>
  <si>
    <t>3111</t>
  </si>
  <si>
    <t>3113</t>
  </si>
  <si>
    <t>Plaće za prekovremeni rad</t>
  </si>
  <si>
    <t>3114</t>
  </si>
  <si>
    <t>Plaće za posebne uvjete rada</t>
  </si>
  <si>
    <t>3121</t>
  </si>
  <si>
    <t>3132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</si>
  <si>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</si>
  <si>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</si>
  <si>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</si>
  <si>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</si>
  <si>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</si>
  <si>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</si>
  <si>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</si>
  <si>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</si>
  <si>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</si>
  <si>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</si>
  <si>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</si>
  <si>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</si>
  <si>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</si>
  <si>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</si>
  <si>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</si>
  <si>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</si>
  <si>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</si>
  <si>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</si>
  <si>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</si>
  <si>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</si>
  <si>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</si>
  <si>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</si>
  <si>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</si>
  <si>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</si>
  <si>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</si>
  <si>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</si>
  <si>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</si>
  <si>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</si>
  <si>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</si>
  <si>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</si>
  <si>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</si>
  <si>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</si>
  <si>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</si>
  <si>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</si>
  <si>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</si>
  <si>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</si>
  <si>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</si>
  <si>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</si>
  <si>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</si>
  <si>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</si>
  <si>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</si>
  <si>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</si>
  <si>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</si>
  <si>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</si>
  <si>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</si>
  <si>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</si>
  <si>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</si>
  <si>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</si>
  <si>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</si>
  <si>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</si>
  <si>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</si>
  <si>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</si>
  <si>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</si>
  <si>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</si>
  <si>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</si>
  <si>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</si>
  <si>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</si>
  <si>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</si>
  <si>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</si>
  <si>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</si>
  <si>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</si>
  <si>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</si>
  <si>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</si>
  <si>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</si>
  <si>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</si>
  <si>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</si>
  <si>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</si>
  <si>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</si>
  <si>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</si>
  <si>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</si>
  <si>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</si>
  <si>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</si>
  <si>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</si>
  <si>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</si>
  <si>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</si>
  <si>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</si>
  <si>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</si>
  <si>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</si>
  <si>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</si>
  <si>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</si>
  <si>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</si>
  <si>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</si>
  <si>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</si>
  <si>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</si>
  <si>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</si>
  <si>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</si>
  <si>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</si>
  <si>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</si>
  <si>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</si>
  <si>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</si>
  <si>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</si>
  <si>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</si>
  <si>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</si>
  <si>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</si>
  <si>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</si>
  <si>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</si>
  <si>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</si>
  <si>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</si>
  <si>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</si>
  <si>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</si>
  <si>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</si>
  <si>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</si>
  <si>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</si>
  <si>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</si>
  <si>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</si>
  <si>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</si>
  <si>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</si>
  <si>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</si>
  <si>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</si>
  <si>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</si>
  <si>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</si>
  <si>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</si>
  <si>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</si>
  <si>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</si>
  <si>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</si>
  <si>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</si>
  <si>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423</t>
  </si>
  <si>
    <t>Prijevozna sredstva</t>
  </si>
  <si>
    <t>4231</t>
  </si>
  <si>
    <t>Prijevozna sredstva u cestovnom prometu</t>
  </si>
  <si>
    <t>424</t>
  </si>
  <si>
    <t>4242</t>
  </si>
  <si>
    <t>Umjetnička djela (izložena u galerijama, muzejima i slično)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</si>
  <si>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</si>
  <si>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</si>
  <si>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</si>
  <si>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</si>
  <si>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</si>
  <si>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</si>
  <si>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</si>
  <si>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</si>
  <si>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</si>
  <si>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</si>
  <si>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</si>
  <si>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</si>
  <si>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</si>
  <si>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</si>
  <si>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</si>
  <si>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</si>
  <si>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</si>
  <si>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</si>
  <si>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</si>
  <si>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</si>
  <si>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</si>
  <si>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</si>
  <si>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</si>
  <si>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</si>
  <si>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</si>
  <si>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</si>
  <si>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</si>
  <si>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4511</t>
  </si>
  <si>
    <t>Dodatna ulaganja na postrojenjima i opremi</t>
  </si>
  <si>
    <t>4521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</si>
  <si>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</si>
  <si>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</si>
  <si>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</si>
  <si>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</si>
  <si>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</si>
  <si>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</si>
  <si>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5321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</si>
  <si>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</si>
  <si>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</si>
  <si>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</si>
  <si>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</si>
  <si>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5443</t>
  </si>
  <si>
    <t>Otplata glavnice primljenih kredita od tuzemnih kreditnih institucija izvan javnog sektora</t>
  </si>
  <si>
    <t>Prihodi poslovanja</t>
  </si>
  <si>
    <t>Pomoći iz inozemstva i od subjekata unutar općeg proračuna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</si>
  <si>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</si>
  <si>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</si>
  <si>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</si>
  <si>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</si>
  <si>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</si>
  <si>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</si>
  <si>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</si>
  <si>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</si>
  <si>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</si>
  <si>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</si>
  <si>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</si>
  <si>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</si>
  <si>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</si>
  <si>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</si>
  <si>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</si>
  <si>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</si>
  <si>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</si>
  <si>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</si>
  <si>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</si>
  <si>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</si>
  <si>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</si>
  <si>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</si>
  <si>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</si>
  <si>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</si>
  <si>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</si>
  <si>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</si>
  <si>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</si>
  <si>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</si>
  <si>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</si>
  <si>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</si>
  <si>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</si>
  <si>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Tekuće donacije od ostalih subjekata izvan općeg proračuna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</si>
  <si>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</si>
  <si>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</si>
  <si>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</si>
  <si>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</si>
  <si>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</si>
  <si>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</si>
  <si>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</si>
  <si>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</si>
  <si>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</si>
  <si>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</si>
  <si>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</si>
  <si>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</si>
  <si>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</si>
  <si>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</si>
  <si>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</si>
  <si>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</si>
  <si>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</si>
  <si>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</si>
  <si>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</si>
  <si>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</si>
  <si>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</si>
  <si>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</si>
  <si>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</si>
  <si>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</si>
  <si>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</si>
  <si>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</si>
  <si>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</si>
  <si>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</si>
  <si>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PRIHODI OD PRODAJE NEFINANCIJSKE IMOVINE</t>
  </si>
  <si>
    <t>Prihodi od prodaje nefinancijske imovine i nadoknade šteta s osnova osiguranja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</si>
  <si>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</si>
  <si>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</si>
  <si>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</si>
  <si>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</si>
  <si>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</si>
  <si>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</si>
  <si>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</si>
  <si>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</si>
  <si>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</si>
  <si>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</si>
  <si>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</si>
  <si>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</si>
  <si>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</si>
  <si>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</si>
  <si>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</si>
  <si>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</si>
  <si>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</si>
  <si>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</si>
  <si>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</si>
  <si>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</si>
  <si>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</si>
  <si>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temeljem prijenosa EU sredstava</t>
  </si>
  <si>
    <t>Tekuće pomoći temeljem prijenosa EU sredstava</t>
  </si>
  <si>
    <t>Kapitalne pomoći temeljem prijenosa EU sredstava</t>
  </si>
  <si>
    <t>Naknade građanima i kućanstvima iz EU sredstava</t>
  </si>
  <si>
    <t>369</t>
  </si>
  <si>
    <t>3691</t>
  </si>
  <si>
    <t>3692</t>
  </si>
  <si>
    <t>3693</t>
  </si>
  <si>
    <t>3694</t>
  </si>
  <si>
    <t>Prenesena sredstva iz prethodne godine</t>
  </si>
  <si>
    <t>Pomoći dane u inozemstvo i unutar općeg proračuna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</si>
  <si>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</si>
  <si>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</si>
  <si>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</si>
  <si>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</si>
  <si>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Projekcija 2021.</t>
  </si>
  <si>
    <t>2021.</t>
  </si>
  <si>
    <t>Plan 2020.</t>
  </si>
  <si>
    <t>Projekcija 2022.</t>
  </si>
  <si>
    <t>2022.</t>
  </si>
  <si>
    <t>Ukupno prihodi i primici za 2021.</t>
  </si>
  <si>
    <t>Ukupno prihodi i primici za 2022.</t>
  </si>
  <si>
    <t>PROJEKCIJA PLANA ZA 2022.</t>
  </si>
  <si>
    <t xml:space="preserve">Primorsko-goranska županija </t>
  </si>
  <si>
    <t>Prihodi od nefinancijske imovine i nadoknade šteta s osnova osiguranja</t>
  </si>
  <si>
    <t xml:space="preserve"> ZAKONSKI STANDARD USTANOVA  -----------------ŠKOLSTVA</t>
  </si>
  <si>
    <t>Osiguravanje uvjeta rada</t>
  </si>
  <si>
    <t>RASHODI POSLOVANJA</t>
  </si>
  <si>
    <t>Plaće  za redovan rad</t>
  </si>
  <si>
    <t>Doprinosi za mirovinsko osiguranje</t>
  </si>
  <si>
    <t xml:space="preserve">Vojna oprema </t>
  </si>
  <si>
    <t>Članarine</t>
  </si>
  <si>
    <t xml:space="preserve">Ostali nespomenuti rashodi poslovanja </t>
  </si>
  <si>
    <t xml:space="preserve">Zatezne kamate </t>
  </si>
  <si>
    <t>Opremanje ustanova školstva</t>
  </si>
  <si>
    <t xml:space="preserve">Instrumenti, uređaji i strojevi </t>
  </si>
  <si>
    <t xml:space="preserve">Knjige </t>
  </si>
  <si>
    <t>Izgradnja i rekonsrukcija objekata školstva</t>
  </si>
  <si>
    <t>Nabava udžbenika za učenike OŠ</t>
  </si>
  <si>
    <t>4241</t>
  </si>
  <si>
    <t xml:space="preserve"> IZNAD ZAKONSKOG STANDARDA -------------------- USTANOVA  </t>
  </si>
  <si>
    <t>Produženi boravak učenika putnika</t>
  </si>
  <si>
    <t>Natjecanja i smotre</t>
  </si>
  <si>
    <t>Sufinanciranje pomoćnika u nastavi</t>
  </si>
  <si>
    <t>Programi školskog kurikuluma (za poticanje dodatnog odgojno-obrazovnog stvaralaštva)</t>
  </si>
  <si>
    <t>* Napomena: Sve stavke rashoda upisane su u aplikaciju Riznice</t>
  </si>
  <si>
    <t>Program 5302</t>
  </si>
  <si>
    <t>A530202</t>
  </si>
  <si>
    <t>A530209</t>
  </si>
  <si>
    <t>A530222</t>
  </si>
  <si>
    <t>A530233</t>
  </si>
  <si>
    <t>Projekt "Školska shema" - EU</t>
  </si>
  <si>
    <t>Program 5306</t>
  </si>
  <si>
    <t>Obilježavanje postignuća učenika i nastavnika</t>
  </si>
  <si>
    <t>Ostale naknade građanima i kućanstvima</t>
  </si>
  <si>
    <t>Sufinanciranjecijene cijene usluge, participacije i slično</t>
  </si>
  <si>
    <t>Knjige u knjižnici</t>
  </si>
  <si>
    <t>OSNOVNA ŠKOLA BAKAR</t>
  </si>
  <si>
    <t>Prihodi od prodanih proizvoda</t>
  </si>
  <si>
    <t>PRIJEDLOG FINANCIJSKOG PLANA OSNOVNE ŠKOLE BAKAR ZA 2021. I                                                                                                                                                PROJEKCIJA PLANA ZA  2022. I 2023. GODINU</t>
  </si>
  <si>
    <t>2023.</t>
  </si>
  <si>
    <t>Ukupno prihodi i primici za 2023.</t>
  </si>
  <si>
    <t>PRIJEDLOG PLANA ZA 2021.</t>
  </si>
  <si>
    <t>PROJEKCIJA PLANA ZA 2023.</t>
  </si>
  <si>
    <t>A530604</t>
  </si>
  <si>
    <t>A530232</t>
  </si>
  <si>
    <t>EU projekti kod proračunskih korisnika - OŠ</t>
  </si>
  <si>
    <t>Naknade građanima i kućanstvima</t>
  </si>
  <si>
    <t>Prijedlog plana 
za 2021.</t>
  </si>
  <si>
    <t>Projekcija plana
za 2022.</t>
  </si>
  <si>
    <t>Projekcija plana 
za 2023.</t>
  </si>
  <si>
    <t>Račun iz rač.plana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</si>
</sst>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indexed="8"/>
      <name val="Calibri"/>
      <family val="2"/>
      <charset val="238"/>
    </font>
    <font>
      <sz val="9"/>
      <color indexed="8"/>
      <name val="MS Sans Serif"/>
      <charset val="238"/>
    </font>
    <font>
      <b/>
      <sz val="9"/>
      <color rgb="FFFF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55"/>
      </right>
      <top style="hair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9" fillId="0" borderId="0"/>
    <xf numFmtId="0" fontId="14" fillId="0" borderId="0"/>
    <xf numFmtId="0" fontId="22" fillId="0" borderId="0"/>
    <xf numFmtId="0" fontId="14" fillId="0" borderId="0"/>
  </cellStyleXfs>
  <cellXfs count="268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3" fontId="18" fillId="0" borderId="25" xfId="0" applyNumberFormat="1" applyFont="1" applyBorder="1"/>
    <xf numFmtId="3" fontId="18" fillId="0" borderId="26" xfId="0" applyNumberFormat="1" applyFont="1" applyBorder="1"/>
    <xf numFmtId="3" fontId="18" fillId="0" borderId="27" xfId="0" applyNumberFormat="1" applyFont="1" applyBorder="1"/>
    <xf numFmtId="1" fontId="19" fillId="0" borderId="28" xfId="0" applyNumberFormat="1" applyFont="1" applyBorder="1" applyAlignment="1">
      <alignment wrapText="1"/>
    </xf>
    <xf numFmtId="3" fontId="18" fillId="0" borderId="29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3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3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30" fillId="0" borderId="0" xfId="42" applyFont="1" applyAlignment="1">
      <alignment horizontal="right" vertical="center"/>
    </xf>
    <xf numFmtId="0" fontId="28" fillId="0" borderId="0" xfId="42" applyFont="1" applyAlignment="1">
      <alignment horizontal="right" vertical="center"/>
    </xf>
    <xf numFmtId="0" fontId="28" fillId="0" borderId="0" xfId="42" applyFont="1" applyAlignment="1">
      <alignment horizontal="left" indent="1"/>
    </xf>
    <xf numFmtId="0" fontId="33" fillId="0" borderId="0" xfId="42" applyFont="1" applyAlignment="1">
      <alignment horizontal="right" vertical="center"/>
    </xf>
    <xf numFmtId="0" fontId="33" fillId="0" borderId="0" xfId="42" applyFont="1" applyAlignment="1">
      <alignment horizontal="left" indent="1"/>
    </xf>
    <xf numFmtId="0" fontId="30" fillId="0" borderId="0" xfId="42" applyFont="1" applyAlignment="1">
      <alignment horizontal="left" indent="1"/>
    </xf>
    <xf numFmtId="0" fontId="30" fillId="0" borderId="0" xfId="42" applyFont="1" applyAlignment="1">
      <alignment horizontal="left" indent="4"/>
    </xf>
    <xf numFmtId="0" fontId="39" fillId="0" borderId="0" xfId="42" applyFont="1" applyAlignment="1">
      <alignment horizontal="left" indent="4"/>
    </xf>
    <xf numFmtId="4" fontId="32" fillId="20" borderId="35" xfId="42" applyNumberFormat="1" applyFont="1" applyFill="1" applyBorder="1" applyAlignment="1">
      <alignment horizontal="right" wrapText="1"/>
    </xf>
    <xf numFmtId="4" fontId="40" fillId="20" borderId="35" xfId="42" applyNumberFormat="1" applyFont="1" applyFill="1" applyBorder="1" applyAlignment="1">
      <alignment horizontal="right" wrapText="1"/>
    </xf>
    <xf numFmtId="4" fontId="35" fillId="20" borderId="35" xfId="42" applyNumberFormat="1" applyFont="1" applyFill="1" applyBorder="1" applyAlignment="1">
      <alignment horizontal="right" wrapText="1"/>
    </xf>
    <xf numFmtId="0" fontId="30" fillId="0" borderId="0" xfId="42" applyFont="1" applyAlignment="1">
      <alignment horizontal="right"/>
    </xf>
    <xf numFmtId="0" fontId="24" fillId="21" borderId="0" xfId="0" applyNumberFormat="1" applyFont="1" applyFill="1" applyBorder="1" applyAlignment="1" applyProtection="1"/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43" fillId="0" borderId="0" xfId="42" applyFont="1" applyAlignment="1">
      <alignment horizontal="right" vertical="center"/>
    </xf>
    <xf numFmtId="0" fontId="43" fillId="0" borderId="0" xfId="42" applyFont="1" applyAlignment="1">
      <alignment horizontal="left" indent="1"/>
    </xf>
    <xf numFmtId="0" fontId="45" fillId="0" borderId="0" xfId="42" applyFont="1" applyAlignment="1">
      <alignment horizontal="left" indent="1"/>
    </xf>
    <xf numFmtId="0" fontId="24" fillId="22" borderId="16" xfId="0" applyNumberFormat="1" applyFont="1" applyFill="1" applyBorder="1" applyAlignment="1" applyProtection="1">
      <alignment horizontal="center" vertical="center" wrapText="1"/>
    </xf>
    <xf numFmtId="0" fontId="23" fillId="22" borderId="16" xfId="0" applyNumberFormat="1" applyFont="1" applyFill="1" applyBorder="1" applyAlignment="1" applyProtection="1">
      <alignment horizontal="center" vertical="center" wrapText="1"/>
    </xf>
    <xf numFmtId="0" fontId="24" fillId="23" borderId="16" xfId="0" applyNumberFormat="1" applyFont="1" applyFill="1" applyBorder="1" applyAlignment="1" applyProtection="1">
      <alignment horizontal="center" vertical="center" wrapText="1"/>
    </xf>
    <xf numFmtId="0" fontId="23" fillId="23" borderId="16" xfId="0" applyNumberFormat="1" applyFont="1" applyFill="1" applyBorder="1" applyAlignment="1" applyProtection="1">
      <alignment horizontal="center" vertical="center" wrapText="1"/>
    </xf>
    <xf numFmtId="0" fontId="24" fillId="24" borderId="16" xfId="0" applyNumberFormat="1" applyFont="1" applyFill="1" applyBorder="1" applyAlignment="1" applyProtection="1">
      <alignment horizontal="center" vertical="center" wrapText="1"/>
    </xf>
    <xf numFmtId="0" fontId="23" fillId="24" borderId="16" xfId="0" applyNumberFormat="1" applyFont="1" applyFill="1" applyBorder="1" applyAlignment="1" applyProtection="1">
      <alignment horizontal="center" vertical="center" wrapText="1"/>
    </xf>
    <xf numFmtId="0" fontId="30" fillId="0" borderId="0" xfId="42" applyFont="1" applyAlignment="1">
      <alignment horizontal="left" indent="1"/>
    </xf>
    <xf numFmtId="0" fontId="22" fillId="0" borderId="0" xfId="0" applyNumberFormat="1" applyFont="1" applyFill="1" applyBorder="1" applyAlignment="1" applyProtection="1"/>
    <xf numFmtId="0" fontId="23" fillId="18" borderId="16" xfId="0" applyNumberFormat="1" applyFont="1" applyFill="1" applyBorder="1" applyAlignment="1" applyProtection="1">
      <alignment horizontal="center" vertical="center" wrapText="1"/>
    </xf>
    <xf numFmtId="0" fontId="24" fillId="0" borderId="22" xfId="0" applyNumberFormat="1" applyFont="1" applyFill="1" applyBorder="1" applyAlignment="1" applyProtection="1">
      <alignment horizontal="center"/>
    </xf>
    <xf numFmtId="0" fontId="22" fillId="0" borderId="22" xfId="0" applyNumberFormat="1" applyFont="1" applyFill="1" applyBorder="1" applyAlignment="1" applyProtection="1">
      <alignment wrapText="1"/>
    </xf>
    <xf numFmtId="4" fontId="22" fillId="0" borderId="22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0" fontId="27" fillId="26" borderId="22" xfId="0" applyNumberFormat="1" applyFont="1" applyFill="1" applyBorder="1" applyAlignment="1" applyProtection="1">
      <alignment wrapText="1"/>
    </xf>
    <xf numFmtId="4" fontId="24" fillId="0" borderId="22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0" fontId="24" fillId="27" borderId="22" xfId="0" applyNumberFormat="1" applyFont="1" applyFill="1" applyBorder="1" applyAlignment="1" applyProtection="1">
      <alignment horizontal="center"/>
    </xf>
    <xf numFmtId="0" fontId="24" fillId="27" borderId="22" xfId="0" applyNumberFormat="1" applyFont="1" applyFill="1" applyBorder="1" applyAlignment="1" applyProtection="1">
      <alignment wrapText="1"/>
    </xf>
    <xf numFmtId="0" fontId="24" fillId="22" borderId="22" xfId="0" applyNumberFormat="1" applyFont="1" applyFill="1" applyBorder="1" applyAlignment="1" applyProtection="1">
      <alignment horizontal="center"/>
    </xf>
    <xf numFmtId="0" fontId="19" fillId="22" borderId="22" xfId="0" applyNumberFormat="1" applyFont="1" applyFill="1" applyBorder="1" applyAlignment="1" applyProtection="1">
      <alignment wrapText="1"/>
    </xf>
    <xf numFmtId="4" fontId="24" fillId="22" borderId="22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/>
    </xf>
    <xf numFmtId="0" fontId="24" fillId="21" borderId="22" xfId="0" applyNumberFormat="1" applyFont="1" applyFill="1" applyBorder="1" applyAlignment="1" applyProtection="1">
      <alignment horizontal="center"/>
    </xf>
    <xf numFmtId="0" fontId="24" fillId="21" borderId="22" xfId="0" applyNumberFormat="1" applyFont="1" applyFill="1" applyBorder="1" applyAlignment="1" applyProtection="1">
      <alignment wrapText="1"/>
    </xf>
    <xf numFmtId="4" fontId="24" fillId="21" borderId="22" xfId="0" applyNumberFormat="1" applyFont="1" applyFill="1" applyBorder="1" applyAlignment="1" applyProtection="1"/>
    <xf numFmtId="4" fontId="24" fillId="21" borderId="0" xfId="0" applyNumberFormat="1" applyFont="1" applyFill="1" applyBorder="1" applyAlignment="1" applyProtection="1"/>
    <xf numFmtId="0" fontId="22" fillId="0" borderId="22" xfId="0" applyNumberFormat="1" applyFont="1" applyFill="1" applyBorder="1" applyAlignment="1" applyProtection="1">
      <alignment horizontal="center"/>
    </xf>
    <xf numFmtId="49" fontId="31" fillId="0" borderId="38" xfId="0" applyNumberFormat="1" applyFont="1" applyFill="1" applyBorder="1" applyAlignment="1" applyProtection="1">
      <alignment horizontal="left" vertical="center" wrapText="1"/>
      <protection hidden="1"/>
    </xf>
    <xf numFmtId="49" fontId="31" fillId="0" borderId="38" xfId="0" applyNumberFormat="1" applyFont="1" applyFill="1" applyBorder="1" applyAlignment="1" applyProtection="1">
      <alignment horizontal="left" vertical="center" shrinkToFit="1"/>
      <protection hidden="1"/>
    </xf>
    <xf numFmtId="0" fontId="24" fillId="22" borderId="22" xfId="0" applyNumberFormat="1" applyFont="1" applyFill="1" applyBorder="1" applyAlignment="1" applyProtection="1">
      <alignment wrapText="1"/>
    </xf>
    <xf numFmtId="49" fontId="48" fillId="21" borderId="38" xfId="0" applyNumberFormat="1" applyFont="1" applyFill="1" applyBorder="1" applyAlignment="1" applyProtection="1">
      <alignment horizontal="left" vertical="center" wrapText="1"/>
      <protection hidden="1"/>
    </xf>
    <xf numFmtId="0" fontId="22" fillId="22" borderId="22" xfId="0" applyNumberFormat="1" applyFont="1" applyFill="1" applyBorder="1" applyAlignment="1" applyProtection="1">
      <alignment wrapText="1"/>
    </xf>
    <xf numFmtId="4" fontId="22" fillId="22" borderId="22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30" fillId="0" borderId="0" xfId="42" applyFont="1" applyAlignment="1">
      <alignment horizontal="left" indent="1"/>
    </xf>
    <xf numFmtId="0" fontId="24" fillId="22" borderId="39" xfId="0" applyNumberFormat="1" applyFont="1" applyFill="1" applyBorder="1" applyAlignment="1" applyProtection="1">
      <alignment wrapText="1"/>
    </xf>
    <xf numFmtId="4" fontId="24" fillId="22" borderId="39" xfId="0" applyNumberFormat="1" applyFont="1" applyFill="1" applyBorder="1" applyAlignment="1" applyProtection="1"/>
    <xf numFmtId="0" fontId="30" fillId="0" borderId="0" xfId="42" applyFont="1" applyAlignment="1">
      <alignment horizontal="left" indent="1"/>
    </xf>
    <xf numFmtId="4" fontId="18" fillId="0" borderId="21" xfId="0" applyNumberFormat="1" applyFont="1" applyBorder="1"/>
    <xf numFmtId="4" fontId="18" fillId="0" borderId="29" xfId="0" applyNumberFormat="1" applyFont="1" applyBorder="1"/>
    <xf numFmtId="1" fontId="18" fillId="0" borderId="10" xfId="0" applyNumberFormat="1" applyFont="1" applyBorder="1" applyAlignment="1">
      <alignment horizontal="center" wrapText="1"/>
    </xf>
    <xf numFmtId="1" fontId="18" fillId="0" borderId="20" xfId="0" applyNumberFormat="1" applyFont="1" applyBorder="1" applyAlignment="1">
      <alignment horizontal="center" wrapText="1"/>
    </xf>
    <xf numFmtId="3" fontId="18" fillId="0" borderId="21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/>
    <xf numFmtId="3" fontId="18" fillId="0" borderId="22" xfId="0" applyNumberFormat="1" applyFont="1" applyBorder="1" applyAlignment="1">
      <alignment horizontal="center" wrapText="1"/>
    </xf>
    <xf numFmtId="3" fontId="18" fillId="0" borderId="22" xfId="0" applyNumberFormat="1" applyFont="1" applyBorder="1" applyAlignment="1">
      <alignment horizontal="center" vertical="center" wrapText="1"/>
    </xf>
    <xf numFmtId="3" fontId="18" fillId="0" borderId="23" xfId="0" applyNumberFormat="1" applyFont="1" applyBorder="1" applyAlignment="1">
      <alignment horizontal="center" vertical="center" wrapText="1"/>
    </xf>
    <xf numFmtId="3" fontId="18" fillId="0" borderId="24" xfId="0" applyNumberFormat="1" applyFont="1" applyBorder="1" applyAlignment="1">
      <alignment horizontal="center" vertical="center" wrapText="1"/>
    </xf>
    <xf numFmtId="4" fontId="18" fillId="0" borderId="28" xfId="0" applyNumberFormat="1" applyFont="1" applyBorder="1"/>
    <xf numFmtId="3" fontId="18" fillId="0" borderId="12" xfId="0" applyNumberFormat="1" applyFont="1" applyBorder="1" applyAlignment="1">
      <alignment horizontal="right" vertical="center" wrapText="1"/>
    </xf>
    <xf numFmtId="3" fontId="18" fillId="0" borderId="22" xfId="0" applyNumberFormat="1" applyFont="1" applyBorder="1" applyAlignment="1">
      <alignment horizontal="right" vertical="center" wrapText="1"/>
    </xf>
    <xf numFmtId="3" fontId="18" fillId="0" borderId="22" xfId="0" applyNumberFormat="1" applyFont="1" applyBorder="1" applyAlignment="1">
      <alignment horizontal="right"/>
    </xf>
    <xf numFmtId="4" fontId="30" fillId="0" borderId="0" xfId="42" applyNumberFormat="1" applyFont="1" applyAlignment="1">
      <alignment horizontal="right"/>
    </xf>
    <xf numFmtId="49" fontId="31" fillId="0" borderId="40" xfId="45" applyNumberFormat="1" applyFont="1" applyFill="1" applyBorder="1" applyAlignment="1" applyProtection="1">
      <alignment horizontal="center" vertical="center" wrapText="1"/>
      <protection hidden="1"/>
    </xf>
    <xf numFmtId="49" fontId="31" fillId="0" borderId="23" xfId="45" applyNumberFormat="1" applyFont="1" applyFill="1" applyBorder="1" applyAlignment="1" applyProtection="1">
      <alignment horizontal="center" vertical="center" wrapText="1"/>
      <protection hidden="1"/>
    </xf>
    <xf numFmtId="49" fontId="48" fillId="21" borderId="40" xfId="45" applyNumberFormat="1" applyFont="1" applyFill="1" applyBorder="1" applyAlignment="1" applyProtection="1">
      <alignment horizontal="center" vertical="center" wrapText="1"/>
      <protection hidden="1"/>
    </xf>
    <xf numFmtId="49" fontId="31" fillId="0" borderId="41" xfId="45" applyNumberFormat="1" applyFont="1" applyFill="1" applyBorder="1" applyAlignment="1" applyProtection="1">
      <alignment horizontal="center" vertical="center" wrapText="1"/>
      <protection hidden="1"/>
    </xf>
    <xf numFmtId="49" fontId="31" fillId="0" borderId="42" xfId="0" applyNumberFormat="1" applyFont="1" applyFill="1" applyBorder="1" applyAlignment="1" applyProtection="1">
      <alignment horizontal="left" vertical="center" wrapText="1"/>
      <protection hidden="1"/>
    </xf>
    <xf numFmtId="4" fontId="24" fillId="0" borderId="39" xfId="0" applyNumberFormat="1" applyFont="1" applyFill="1" applyBorder="1" applyAlignment="1" applyProtection="1"/>
    <xf numFmtId="4" fontId="22" fillId="0" borderId="39" xfId="0" applyNumberFormat="1" applyFont="1" applyFill="1" applyBorder="1" applyAlignment="1" applyProtection="1"/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30" fillId="0" borderId="0" xfId="42" applyFont="1" applyAlignment="1">
      <alignment horizontal="right" vertical="top"/>
    </xf>
    <xf numFmtId="0" fontId="32" fillId="20" borderId="35" xfId="42" applyFont="1" applyFill="1" applyBorder="1" applyAlignment="1">
      <alignment horizontal="right" vertical="top" wrapText="1"/>
    </xf>
    <xf numFmtId="0" fontId="41" fillId="20" borderId="35" xfId="42" applyFont="1" applyFill="1" applyBorder="1" applyAlignment="1">
      <alignment horizontal="right" vertical="top" wrapText="1"/>
    </xf>
    <xf numFmtId="0" fontId="42" fillId="20" borderId="35" xfId="42" applyFont="1" applyFill="1" applyBorder="1" applyAlignment="1">
      <alignment horizontal="right" vertical="top" wrapText="1"/>
    </xf>
    <xf numFmtId="0" fontId="32" fillId="20" borderId="35" xfId="42" applyFont="1" applyFill="1" applyBorder="1" applyAlignment="1">
      <alignment vertical="top" wrapText="1"/>
    </xf>
    <xf numFmtId="0" fontId="41" fillId="20" borderId="35" xfId="42" applyFont="1" applyFill="1" applyBorder="1" applyAlignment="1">
      <alignment vertical="top" wrapText="1"/>
    </xf>
    <xf numFmtId="0" fontId="42" fillId="20" borderId="35" xfId="42" applyFont="1" applyFill="1" applyBorder="1" applyAlignment="1">
      <alignment vertical="top" wrapText="1"/>
    </xf>
    <xf numFmtId="0" fontId="30" fillId="0" borderId="0" xfId="42" applyFont="1" applyAlignment="1">
      <alignment vertical="top"/>
    </xf>
    <xf numFmtId="0" fontId="31" fillId="0" borderId="0" xfId="42" applyFont="1" applyAlignment="1">
      <alignment horizontal="left" vertical="top"/>
    </xf>
    <xf numFmtId="0" fontId="34" fillId="20" borderId="35" xfId="42" applyFont="1" applyFill="1" applyBorder="1" applyAlignment="1">
      <alignment vertical="top" wrapText="1"/>
    </xf>
    <xf numFmtId="0" fontId="37" fillId="20" borderId="35" xfId="42" applyFont="1" applyFill="1" applyBorder="1" applyAlignment="1">
      <alignment vertical="top" wrapText="1"/>
    </xf>
    <xf numFmtId="4" fontId="32" fillId="20" borderId="35" xfId="42" applyNumberFormat="1" applyFont="1" applyFill="1" applyBorder="1" applyAlignment="1">
      <alignment vertical="top" wrapText="1"/>
    </xf>
    <xf numFmtId="4" fontId="40" fillId="20" borderId="35" xfId="42" applyNumberFormat="1" applyFont="1" applyFill="1" applyBorder="1" applyAlignment="1">
      <alignment vertical="top" wrapText="1"/>
    </xf>
    <xf numFmtId="4" fontId="35" fillId="20" borderId="35" xfId="42" applyNumberFormat="1" applyFont="1" applyFill="1" applyBorder="1" applyAlignment="1">
      <alignment vertical="top" wrapText="1"/>
    </xf>
    <xf numFmtId="4" fontId="36" fillId="20" borderId="35" xfId="42" applyNumberFormat="1" applyFont="1" applyFill="1" applyBorder="1" applyAlignment="1">
      <alignment vertical="top" wrapText="1"/>
    </xf>
    <xf numFmtId="4" fontId="38" fillId="20" borderId="35" xfId="42" applyNumberFormat="1" applyFont="1" applyFill="1" applyBorder="1" applyAlignment="1">
      <alignment vertical="top" wrapText="1"/>
    </xf>
    <xf numFmtId="4" fontId="46" fillId="20" borderId="35" xfId="42" applyNumberFormat="1" applyFont="1" applyFill="1" applyBorder="1" applyAlignment="1">
      <alignment vertical="top" wrapText="1"/>
    </xf>
    <xf numFmtId="0" fontId="36" fillId="20" borderId="35" xfId="42" applyFont="1" applyFill="1" applyBorder="1" applyAlignment="1">
      <alignment vertical="top" wrapText="1"/>
    </xf>
    <xf numFmtId="4" fontId="34" fillId="20" borderId="35" xfId="42" applyNumberFormat="1" applyFont="1" applyFill="1" applyBorder="1" applyAlignment="1">
      <alignment vertical="top" wrapText="1"/>
    </xf>
    <xf numFmtId="0" fontId="22" fillId="0" borderId="0" xfId="0" applyNumberFormat="1" applyFont="1" applyFill="1" applyBorder="1" applyAlignment="1" applyProtection="1"/>
    <xf numFmtId="4" fontId="18" fillId="0" borderId="22" xfId="0" applyNumberFormat="1" applyFont="1" applyBorder="1"/>
    <xf numFmtId="4" fontId="18" fillId="0" borderId="24" xfId="0" applyNumberFormat="1" applyFont="1" applyBorder="1"/>
    <xf numFmtId="4" fontId="30" fillId="0" borderId="0" xfId="42" applyNumberFormat="1" applyFont="1" applyAlignment="1">
      <alignment vertical="top"/>
    </xf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20" fillId="0" borderId="0" xfId="0" applyNumberFormat="1" applyFont="1" applyFill="1" applyBorder="1" applyAlignment="1" applyProtection="1">
      <alignment wrapText="1"/>
    </xf>
    <xf numFmtId="0" fontId="21" fillId="0" borderId="32" xfId="0" quotePrefix="1" applyFont="1" applyBorder="1" applyAlignment="1">
      <alignment horizontal="left" wrapText="1"/>
    </xf>
    <xf numFmtId="0" fontId="21" fillId="0" borderId="15" xfId="0" quotePrefix="1" applyFont="1" applyBorder="1" applyAlignment="1">
      <alignment horizontal="left" wrapText="1"/>
    </xf>
    <xf numFmtId="0" fontId="21" fillId="0" borderId="15" xfId="0" quotePrefix="1" applyFont="1" applyBorder="1" applyAlignment="1">
      <alignment horizontal="center" wrapText="1"/>
    </xf>
    <xf numFmtId="0" fontId="21" fillId="0" borderId="15" xfId="0" quotePrefix="1" applyNumberFormat="1" applyFont="1" applyFill="1" applyBorder="1" applyAlignment="1" applyProtection="1">
      <alignment horizontal="left"/>
    </xf>
    <xf numFmtId="0" fontId="21" fillId="0" borderId="16" xfId="0" applyNumberFormat="1" applyFont="1" applyFill="1" applyBorder="1" applyAlignment="1" applyProtection="1">
      <alignment horizontal="center" wrapText="1"/>
    </xf>
    <xf numFmtId="0" fontId="21" fillId="0" borderId="16" xfId="0" applyNumberFormat="1" applyFont="1" applyFill="1" applyBorder="1" applyAlignment="1" applyProtection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4" fontId="21" fillId="25" borderId="16" xfId="0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right"/>
    </xf>
    <xf numFmtId="0" fontId="48" fillId="25" borderId="32" xfId="0" applyFont="1" applyFill="1" applyBorder="1" applyAlignment="1">
      <alignment horizontal="left"/>
    </xf>
    <xf numFmtId="0" fontId="31" fillId="25" borderId="15" xfId="0" applyNumberFormat="1" applyFont="1" applyFill="1" applyBorder="1" applyAlignment="1" applyProtection="1"/>
    <xf numFmtId="3" fontId="20" fillId="0" borderId="0" xfId="0" applyNumberFormat="1" applyFont="1" applyFill="1" applyBorder="1" applyAlignment="1" applyProtection="1"/>
    <xf numFmtId="4" fontId="21" fillId="0" borderId="16" xfId="0" applyNumberFormat="1" applyFont="1" applyBorder="1" applyAlignment="1">
      <alignment horizontal="right"/>
    </xf>
    <xf numFmtId="4" fontId="21" fillId="25" borderId="16" xfId="0" applyNumberFormat="1" applyFont="1" applyFill="1" applyBorder="1" applyAlignment="1" applyProtection="1">
      <alignment horizontal="right" wrapText="1"/>
    </xf>
    <xf numFmtId="4" fontId="21" fillId="21" borderId="32" xfId="0" quotePrefix="1" applyNumberFormat="1" applyFont="1" applyFill="1" applyBorder="1" applyAlignment="1">
      <alignment horizontal="right"/>
    </xf>
    <xf numFmtId="4" fontId="21" fillId="21" borderId="16" xfId="0" applyNumberFormat="1" applyFont="1" applyFill="1" applyBorder="1" applyAlignment="1" applyProtection="1">
      <alignment horizontal="right" wrapText="1"/>
    </xf>
    <xf numFmtId="4" fontId="21" fillId="25" borderId="32" xfId="0" quotePrefix="1" applyNumberFormat="1" applyFont="1" applyFill="1" applyBorder="1" applyAlignment="1">
      <alignment horizontal="right"/>
    </xf>
    <xf numFmtId="3" fontId="21" fillId="0" borderId="16" xfId="0" applyNumberFormat="1" applyFont="1" applyBorder="1" applyAlignment="1">
      <alignment horizontal="right"/>
    </xf>
    <xf numFmtId="3" fontId="21" fillId="25" borderId="16" xfId="0" applyNumberFormat="1" applyFont="1" applyFill="1" applyBorder="1" applyAlignment="1">
      <alignment horizontal="right"/>
    </xf>
    <xf numFmtId="0" fontId="39" fillId="0" borderId="0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left" wrapText="1"/>
    </xf>
    <xf numFmtId="0" fontId="20" fillId="0" borderId="0" xfId="0" applyNumberFormat="1" applyFont="1" applyFill="1" applyBorder="1" applyAlignment="1" applyProtection="1">
      <alignment horizontal="center"/>
    </xf>
    <xf numFmtId="0" fontId="51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right"/>
    </xf>
    <xf numFmtId="3" fontId="21" fillId="0" borderId="0" xfId="0" applyNumberFormat="1" applyFont="1" applyFill="1" applyBorder="1" applyAlignment="1" applyProtection="1"/>
    <xf numFmtId="0" fontId="44" fillId="20" borderId="43" xfId="42" applyFont="1" applyFill="1" applyBorder="1" applyAlignment="1">
      <alignment horizontal="left" vertical="top" wrapText="1"/>
    </xf>
    <xf numFmtId="0" fontId="37" fillId="20" borderId="43" xfId="42" applyFont="1" applyFill="1" applyBorder="1" applyAlignment="1">
      <alignment vertical="top" wrapText="1"/>
    </xf>
    <xf numFmtId="4" fontId="36" fillId="20" borderId="43" xfId="42" applyNumberFormat="1" applyFont="1" applyFill="1" applyBorder="1" applyAlignment="1">
      <alignment vertical="top" wrapText="1"/>
    </xf>
    <xf numFmtId="0" fontId="48" fillId="0" borderId="44" xfId="42" applyFont="1" applyBorder="1" applyAlignment="1">
      <alignment horizontal="center" vertical="top" wrapText="1"/>
    </xf>
    <xf numFmtId="0" fontId="41" fillId="0" borderId="45" xfId="42" applyFont="1" applyBorder="1" applyAlignment="1">
      <alignment vertical="top" wrapText="1"/>
    </xf>
    <xf numFmtId="0" fontId="41" fillId="0" borderId="45" xfId="42" applyFont="1" applyBorder="1" applyAlignment="1">
      <alignment horizontal="center" vertical="top" wrapText="1"/>
    </xf>
    <xf numFmtId="0" fontId="41" fillId="0" borderId="46" xfId="42" applyFont="1" applyBorder="1" applyAlignment="1">
      <alignment horizontal="center" vertical="top" wrapText="1"/>
    </xf>
    <xf numFmtId="0" fontId="19" fillId="20" borderId="47" xfId="42" applyFont="1" applyFill="1" applyBorder="1" applyAlignment="1">
      <alignment horizontal="left" vertical="top" wrapText="1"/>
    </xf>
    <xf numFmtId="4" fontId="32" fillId="20" borderId="48" xfId="42" applyNumberFormat="1" applyFont="1" applyFill="1" applyBorder="1" applyAlignment="1">
      <alignment vertical="top" wrapText="1"/>
    </xf>
    <xf numFmtId="4" fontId="40" fillId="20" borderId="48" xfId="42" applyNumberFormat="1" applyFont="1" applyFill="1" applyBorder="1" applyAlignment="1">
      <alignment vertical="top" wrapText="1"/>
    </xf>
    <xf numFmtId="0" fontId="18" fillId="20" borderId="47" xfId="42" applyFont="1" applyFill="1" applyBorder="1" applyAlignment="1">
      <alignment horizontal="left" vertical="top" wrapText="1"/>
    </xf>
    <xf numFmtId="4" fontId="35" fillId="20" borderId="48" xfId="42" applyNumberFormat="1" applyFont="1" applyFill="1" applyBorder="1" applyAlignment="1">
      <alignment vertical="top" wrapText="1"/>
    </xf>
    <xf numFmtId="0" fontId="44" fillId="20" borderId="47" xfId="42" applyFont="1" applyFill="1" applyBorder="1" applyAlignment="1">
      <alignment horizontal="left" vertical="top" wrapText="1"/>
    </xf>
    <xf numFmtId="4" fontId="36" fillId="20" borderId="48" xfId="42" applyNumberFormat="1" applyFont="1" applyFill="1" applyBorder="1" applyAlignment="1">
      <alignment vertical="top" wrapText="1"/>
    </xf>
    <xf numFmtId="4" fontId="38" fillId="20" borderId="48" xfId="42" applyNumberFormat="1" applyFont="1" applyFill="1" applyBorder="1" applyAlignment="1">
      <alignment vertical="top" wrapText="1"/>
    </xf>
    <xf numFmtId="4" fontId="46" fillId="20" borderId="48" xfId="42" applyNumberFormat="1" applyFont="1" applyFill="1" applyBorder="1" applyAlignment="1">
      <alignment vertical="top" wrapText="1"/>
    </xf>
    <xf numFmtId="0" fontId="36" fillId="20" borderId="48" xfId="42" applyFont="1" applyFill="1" applyBorder="1" applyAlignment="1">
      <alignment vertical="top" wrapText="1"/>
    </xf>
    <xf numFmtId="4" fontId="34" fillId="20" borderId="48" xfId="42" applyNumberFormat="1" applyFont="1" applyFill="1" applyBorder="1" applyAlignment="1">
      <alignment vertical="top" wrapText="1"/>
    </xf>
    <xf numFmtId="0" fontId="18" fillId="20" borderId="49" xfId="42" applyFont="1" applyFill="1" applyBorder="1" applyAlignment="1">
      <alignment horizontal="left" vertical="top" wrapText="1"/>
    </xf>
    <xf numFmtId="0" fontId="34" fillId="20" borderId="50" xfId="42" applyFont="1" applyFill="1" applyBorder="1" applyAlignment="1">
      <alignment vertical="top" wrapText="1"/>
    </xf>
    <xf numFmtId="4" fontId="35" fillId="20" borderId="50" xfId="42" applyNumberFormat="1" applyFont="1" applyFill="1" applyBorder="1" applyAlignment="1">
      <alignment vertical="top" wrapText="1"/>
    </xf>
    <xf numFmtId="4" fontId="35" fillId="20" borderId="51" xfId="42" applyNumberFormat="1" applyFont="1" applyFill="1" applyBorder="1" applyAlignment="1">
      <alignment vertical="top" wrapText="1"/>
    </xf>
    <xf numFmtId="0" fontId="32" fillId="20" borderId="43" xfId="42" applyFont="1" applyFill="1" applyBorder="1" applyAlignment="1">
      <alignment horizontal="right" vertical="top" wrapText="1"/>
    </xf>
    <xf numFmtId="0" fontId="32" fillId="20" borderId="43" xfId="42" applyFont="1" applyFill="1" applyBorder="1" applyAlignment="1">
      <alignment vertical="top" wrapText="1"/>
    </xf>
    <xf numFmtId="4" fontId="40" fillId="20" borderId="43" xfId="42" applyNumberFormat="1" applyFont="1" applyFill="1" applyBorder="1" applyAlignment="1">
      <alignment horizontal="right" wrapText="1"/>
    </xf>
    <xf numFmtId="0" fontId="41" fillId="0" borderId="45" xfId="42" applyFont="1" applyBorder="1" applyAlignment="1">
      <alignment horizontal="center" vertical="center" wrapText="1"/>
    </xf>
    <xf numFmtId="0" fontId="41" fillId="0" borderId="46" xfId="42" applyFont="1" applyBorder="1" applyAlignment="1">
      <alignment horizontal="center" vertical="center" wrapText="1"/>
    </xf>
    <xf numFmtId="0" fontId="32" fillId="20" borderId="47" xfId="42" applyFont="1" applyFill="1" applyBorder="1" applyAlignment="1">
      <alignment horizontal="right" vertical="top" wrapText="1"/>
    </xf>
    <xf numFmtId="4" fontId="32" fillId="20" borderId="48" xfId="42" applyNumberFormat="1" applyFont="1" applyFill="1" applyBorder="1" applyAlignment="1">
      <alignment horizontal="right" wrapText="1"/>
    </xf>
    <xf numFmtId="0" fontId="41" fillId="20" borderId="47" xfId="42" applyFont="1" applyFill="1" applyBorder="1" applyAlignment="1">
      <alignment horizontal="right" vertical="top" wrapText="1"/>
    </xf>
    <xf numFmtId="4" fontId="40" fillId="20" borderId="48" xfId="42" applyNumberFormat="1" applyFont="1" applyFill="1" applyBorder="1" applyAlignment="1">
      <alignment horizontal="right" wrapText="1"/>
    </xf>
    <xf numFmtId="0" fontId="42" fillId="20" borderId="47" xfId="42" applyFont="1" applyFill="1" applyBorder="1" applyAlignment="1">
      <alignment horizontal="right" vertical="top" wrapText="1"/>
    </xf>
    <xf numFmtId="4" fontId="35" fillId="20" borderId="48" xfId="42" applyNumberFormat="1" applyFont="1" applyFill="1" applyBorder="1" applyAlignment="1">
      <alignment horizontal="right" wrapText="1"/>
    </xf>
    <xf numFmtId="0" fontId="32" fillId="20" borderId="49" xfId="42" applyFont="1" applyFill="1" applyBorder="1" applyAlignment="1">
      <alignment horizontal="right" vertical="top" wrapText="1"/>
    </xf>
    <xf numFmtId="0" fontId="32" fillId="20" borderId="50" xfId="42" applyFont="1" applyFill="1" applyBorder="1" applyAlignment="1">
      <alignment vertical="top" wrapText="1"/>
    </xf>
    <xf numFmtId="4" fontId="40" fillId="20" borderId="50" xfId="42" applyNumberFormat="1" applyFont="1" applyFill="1" applyBorder="1" applyAlignment="1">
      <alignment horizontal="right" wrapText="1"/>
    </xf>
    <xf numFmtId="4" fontId="40" fillId="20" borderId="51" xfId="42" applyNumberFormat="1" applyFont="1" applyFill="1" applyBorder="1" applyAlignment="1">
      <alignment horizontal="right" wrapText="1"/>
    </xf>
    <xf numFmtId="0" fontId="41" fillId="0" borderId="44" xfId="42" applyFont="1" applyBorder="1" applyAlignment="1">
      <alignment horizontal="center" vertical="top" wrapText="1"/>
    </xf>
    <xf numFmtId="0" fontId="47" fillId="0" borderId="34" xfId="0" applyNumberFormat="1" applyFont="1" applyFill="1" applyBorder="1" applyAlignment="1" applyProtection="1">
      <alignment vertical="center"/>
    </xf>
    <xf numFmtId="0" fontId="21" fillId="25" borderId="32" xfId="0" applyNumberFormat="1" applyFont="1" applyFill="1" applyBorder="1" applyAlignment="1" applyProtection="1">
      <alignment horizontal="left" wrapText="1"/>
    </xf>
    <xf numFmtId="0" fontId="21" fillId="25" borderId="15" xfId="0" applyNumberFormat="1" applyFont="1" applyFill="1" applyBorder="1" applyAlignment="1" applyProtection="1">
      <alignment horizontal="left" wrapText="1"/>
    </xf>
    <xf numFmtId="0" fontId="21" fillId="25" borderId="37" xfId="0" applyNumberFormat="1" applyFont="1" applyFill="1" applyBorder="1" applyAlignment="1" applyProtection="1">
      <alignment horizontal="left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center" wrapText="1"/>
    </xf>
    <xf numFmtId="0" fontId="48" fillId="25" borderId="32" xfId="0" applyNumberFormat="1" applyFont="1" applyFill="1" applyBorder="1" applyAlignment="1" applyProtection="1">
      <alignment horizontal="left" wrapText="1"/>
    </xf>
    <xf numFmtId="0" fontId="31" fillId="25" borderId="15" xfId="0" applyNumberFormat="1" applyFont="1" applyFill="1" applyBorder="1" applyAlignment="1" applyProtection="1">
      <alignment wrapText="1"/>
    </xf>
    <xf numFmtId="0" fontId="31" fillId="25" borderId="15" xfId="0" applyNumberFormat="1" applyFont="1" applyFill="1" applyBorder="1" applyAlignment="1" applyProtection="1"/>
    <xf numFmtId="0" fontId="48" fillId="0" borderId="32" xfId="0" applyNumberFormat="1" applyFont="1" applyFill="1" applyBorder="1" applyAlignment="1" applyProtection="1">
      <alignment horizontal="left" wrapText="1"/>
    </xf>
    <xf numFmtId="0" fontId="31" fillId="0" borderId="15" xfId="0" applyNumberFormat="1" applyFont="1" applyFill="1" applyBorder="1" applyAlignment="1" applyProtection="1">
      <alignment wrapText="1"/>
    </xf>
    <xf numFmtId="0" fontId="31" fillId="0" borderId="15" xfId="0" applyNumberFormat="1" applyFont="1" applyFill="1" applyBorder="1" applyAlignment="1" applyProtection="1"/>
    <xf numFmtId="0" fontId="48" fillId="0" borderId="32" xfId="0" quotePrefix="1" applyFont="1" applyFill="1" applyBorder="1" applyAlignment="1">
      <alignment horizontal="left"/>
    </xf>
    <xf numFmtId="0" fontId="48" fillId="0" borderId="32" xfId="0" quotePrefix="1" applyNumberFormat="1" applyFont="1" applyFill="1" applyBorder="1" applyAlignment="1" applyProtection="1">
      <alignment horizontal="left" wrapText="1"/>
    </xf>
    <xf numFmtId="0" fontId="48" fillId="0" borderId="32" xfId="0" quotePrefix="1" applyFont="1" applyBorder="1" applyAlignment="1">
      <alignment horizontal="left"/>
    </xf>
    <xf numFmtId="0" fontId="48" fillId="25" borderId="32" xfId="0" quotePrefix="1" applyNumberFormat="1" applyFont="1" applyFill="1" applyBorder="1" applyAlignment="1" applyProtection="1">
      <alignment horizontal="left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21" fillId="21" borderId="32" xfId="0" applyNumberFormat="1" applyFont="1" applyFill="1" applyBorder="1" applyAlignment="1" applyProtection="1">
      <alignment horizontal="left" wrapText="1"/>
    </xf>
    <xf numFmtId="0" fontId="21" fillId="21" borderId="15" xfId="0" applyNumberFormat="1" applyFont="1" applyFill="1" applyBorder="1" applyAlignment="1" applyProtection="1">
      <alignment horizontal="left" wrapText="1"/>
    </xf>
    <xf numFmtId="0" fontId="21" fillId="21" borderId="37" xfId="0" applyNumberFormat="1" applyFont="1" applyFill="1" applyBorder="1" applyAlignment="1" applyProtection="1">
      <alignment horizontal="left" wrapText="1"/>
    </xf>
    <xf numFmtId="0" fontId="49" fillId="0" borderId="0" xfId="0" applyNumberFormat="1" applyFont="1" applyFill="1" applyBorder="1" applyAlignment="1" applyProtection="1">
      <alignment wrapText="1"/>
    </xf>
    <xf numFmtId="0" fontId="50" fillId="0" borderId="0" xfId="0" applyNumberFormat="1" applyFont="1" applyFill="1" applyBorder="1" applyAlignment="1" applyProtection="1">
      <alignment wrapText="1"/>
    </xf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0" fontId="30" fillId="0" borderId="0" xfId="42" applyFont="1" applyAlignment="1">
      <alignment horizontal="left" wrapText="1" indent="1"/>
    </xf>
    <xf numFmtId="0" fontId="30" fillId="0" borderId="0" xfId="42" applyFont="1" applyAlignment="1">
      <alignment horizontal="left" indent="1"/>
    </xf>
    <xf numFmtId="0" fontId="24" fillId="0" borderId="34" xfId="0" quotePrefix="1" applyNumberFormat="1" applyFont="1" applyFill="1" applyBorder="1" applyAlignment="1" applyProtection="1">
      <alignment horizontal="left" wrapText="1"/>
    </xf>
    <xf numFmtId="0" fontId="22" fillId="0" borderId="34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4" fontId="19" fillId="0" borderId="29" xfId="0" applyNumberFormat="1" applyFont="1" applyBorder="1" applyAlignment="1">
      <alignment horizontal="center"/>
    </xf>
    <xf numFmtId="4" fontId="19" fillId="0" borderId="30" xfId="0" applyNumberFormat="1" applyFont="1" applyBorder="1" applyAlignment="1">
      <alignment horizontal="center"/>
    </xf>
    <xf numFmtId="4" fontId="19" fillId="0" borderId="31" xfId="0" applyNumberFormat="1" applyFont="1" applyBorder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_Podaci" xfId="45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19</xdr:row>
      <xdr:rowOff>22860</xdr:rowOff>
    </xdr:from>
    <xdr:to>
      <xdr:col>1</xdr:col>
      <xdr:colOff>0</xdr:colOff>
      <xdr:row>21</xdr:row>
      <xdr:rowOff>0</xdr:rowOff>
    </xdr:to>
    <xdr:sp macro="" textlink="">
      <xdr:nvSpPr>
        <xdr:cNvPr id="2076" name="Line 1">
          <a:extLst>
            <a:ext uri="{FF2B5EF4-FFF2-40B4-BE49-F238E27FC236}">
              <a16:creationId xmlns:a16="http://schemas.microsoft.com/office/drawing/2014/main" id="{00000000-0008-0000-0300-00001C080000}"/>
            </a:ext>
          </a:extLst>
        </xdr:cNvPr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19</xdr:row>
      <xdr:rowOff>22860</xdr:rowOff>
    </xdr:from>
    <xdr:to>
      <xdr:col>0</xdr:col>
      <xdr:colOff>1089660</xdr:colOff>
      <xdr:row>21</xdr:row>
      <xdr:rowOff>0</xdr:rowOff>
    </xdr:to>
    <xdr:sp macro="" textlink="">
      <xdr:nvSpPr>
        <xdr:cNvPr id="2077" name="Line 2">
          <a:extLst>
            <a:ext uri="{FF2B5EF4-FFF2-40B4-BE49-F238E27FC236}">
              <a16:creationId xmlns:a16="http://schemas.microsoft.com/office/drawing/2014/main" id="{00000000-0008-0000-0300-00001D080000}"/>
            </a:ext>
          </a:extLst>
        </xdr:cNvPr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36</xdr:row>
      <xdr:rowOff>22860</xdr:rowOff>
    </xdr:from>
    <xdr:to>
      <xdr:col>1</xdr:col>
      <xdr:colOff>0</xdr:colOff>
      <xdr:row>38</xdr:row>
      <xdr:rowOff>0</xdr:rowOff>
    </xdr:to>
    <xdr:sp macro="" textlink="">
      <xdr:nvSpPr>
        <xdr:cNvPr id="2078" name="Line 1">
          <a:extLst>
            <a:ext uri="{FF2B5EF4-FFF2-40B4-BE49-F238E27FC236}">
              <a16:creationId xmlns:a16="http://schemas.microsoft.com/office/drawing/2014/main" id="{00000000-0008-0000-0300-00001E080000}"/>
            </a:ext>
          </a:extLst>
        </xdr:cNvPr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36</xdr:row>
      <xdr:rowOff>22860</xdr:rowOff>
    </xdr:from>
    <xdr:to>
      <xdr:col>0</xdr:col>
      <xdr:colOff>1089660</xdr:colOff>
      <xdr:row>38</xdr:row>
      <xdr:rowOff>0</xdr:rowOff>
    </xdr:to>
    <xdr:sp macro="" textlink="">
      <xdr:nvSpPr>
        <xdr:cNvPr id="2079" name="Line 2">
          <a:extLs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zoomScaleNormal="100" zoomScaleSheetLayoutView="70" workbookViewId="0">
      <selection activeCell="F23" sqref="F23"/>
    </sheetView>
  </sheetViews>
  <sheetFormatPr defaultColWidth="11.42578125" defaultRowHeight="12" x14ac:dyDescent="0.2"/>
  <cols>
    <col min="1" max="2" width="4.28515625" style="166" customWidth="1"/>
    <col min="3" max="3" width="5.5703125" style="166" customWidth="1"/>
    <col min="4" max="4" width="5.28515625" style="191" customWidth="1"/>
    <col min="5" max="5" width="25.85546875" style="166" customWidth="1"/>
    <col min="6" max="8" width="14.85546875" style="166" customWidth="1"/>
    <col min="9" max="9" width="11.42578125" style="166"/>
    <col min="10" max="10" width="16.28515625" style="166" bestFit="1" customWidth="1"/>
    <col min="11" max="11" width="21.7109375" style="166" bestFit="1" customWidth="1"/>
    <col min="12" max="256" width="11.42578125" style="166"/>
    <col min="257" max="258" width="4.28515625" style="166" customWidth="1"/>
    <col min="259" max="259" width="5.5703125" style="166" customWidth="1"/>
    <col min="260" max="260" width="5.28515625" style="166" customWidth="1"/>
    <col min="261" max="261" width="44.7109375" style="166" customWidth="1"/>
    <col min="262" max="262" width="15.85546875" style="166" bestFit="1" customWidth="1"/>
    <col min="263" max="263" width="17.28515625" style="166" customWidth="1"/>
    <col min="264" max="264" width="16.7109375" style="166" customWidth="1"/>
    <col min="265" max="265" width="11.42578125" style="166"/>
    <col min="266" max="266" width="16.28515625" style="166" bestFit="1" customWidth="1"/>
    <col min="267" max="267" width="21.7109375" style="166" bestFit="1" customWidth="1"/>
    <col min="268" max="512" width="11.42578125" style="166"/>
    <col min="513" max="514" width="4.28515625" style="166" customWidth="1"/>
    <col min="515" max="515" width="5.5703125" style="166" customWidth="1"/>
    <col min="516" max="516" width="5.28515625" style="166" customWidth="1"/>
    <col min="517" max="517" width="44.7109375" style="166" customWidth="1"/>
    <col min="518" max="518" width="15.85546875" style="166" bestFit="1" customWidth="1"/>
    <col min="519" max="519" width="17.28515625" style="166" customWidth="1"/>
    <col min="520" max="520" width="16.7109375" style="166" customWidth="1"/>
    <col min="521" max="521" width="11.42578125" style="166"/>
    <col min="522" max="522" width="16.28515625" style="166" bestFit="1" customWidth="1"/>
    <col min="523" max="523" width="21.7109375" style="166" bestFit="1" customWidth="1"/>
    <col min="524" max="768" width="11.42578125" style="166"/>
    <col min="769" max="770" width="4.28515625" style="166" customWidth="1"/>
    <col min="771" max="771" width="5.5703125" style="166" customWidth="1"/>
    <col min="772" max="772" width="5.28515625" style="166" customWidth="1"/>
    <col min="773" max="773" width="44.7109375" style="166" customWidth="1"/>
    <col min="774" max="774" width="15.85546875" style="166" bestFit="1" customWidth="1"/>
    <col min="775" max="775" width="17.28515625" style="166" customWidth="1"/>
    <col min="776" max="776" width="16.7109375" style="166" customWidth="1"/>
    <col min="777" max="777" width="11.42578125" style="166"/>
    <col min="778" max="778" width="16.28515625" style="166" bestFit="1" customWidth="1"/>
    <col min="779" max="779" width="21.7109375" style="166" bestFit="1" customWidth="1"/>
    <col min="780" max="1024" width="11.42578125" style="166"/>
    <col min="1025" max="1026" width="4.28515625" style="166" customWidth="1"/>
    <col min="1027" max="1027" width="5.5703125" style="166" customWidth="1"/>
    <col min="1028" max="1028" width="5.28515625" style="166" customWidth="1"/>
    <col min="1029" max="1029" width="44.7109375" style="166" customWidth="1"/>
    <col min="1030" max="1030" width="15.85546875" style="166" bestFit="1" customWidth="1"/>
    <col min="1031" max="1031" width="17.28515625" style="166" customWidth="1"/>
    <col min="1032" max="1032" width="16.7109375" style="166" customWidth="1"/>
    <col min="1033" max="1033" width="11.42578125" style="166"/>
    <col min="1034" max="1034" width="16.28515625" style="166" bestFit="1" customWidth="1"/>
    <col min="1035" max="1035" width="21.7109375" style="166" bestFit="1" customWidth="1"/>
    <col min="1036" max="1280" width="11.42578125" style="166"/>
    <col min="1281" max="1282" width="4.28515625" style="166" customWidth="1"/>
    <col min="1283" max="1283" width="5.5703125" style="166" customWidth="1"/>
    <col min="1284" max="1284" width="5.28515625" style="166" customWidth="1"/>
    <col min="1285" max="1285" width="44.7109375" style="166" customWidth="1"/>
    <col min="1286" max="1286" width="15.85546875" style="166" bestFit="1" customWidth="1"/>
    <col min="1287" max="1287" width="17.28515625" style="166" customWidth="1"/>
    <col min="1288" max="1288" width="16.7109375" style="166" customWidth="1"/>
    <col min="1289" max="1289" width="11.42578125" style="166"/>
    <col min="1290" max="1290" width="16.28515625" style="166" bestFit="1" customWidth="1"/>
    <col min="1291" max="1291" width="21.7109375" style="166" bestFit="1" customWidth="1"/>
    <col min="1292" max="1536" width="11.42578125" style="166"/>
    <col min="1537" max="1538" width="4.28515625" style="166" customWidth="1"/>
    <col min="1539" max="1539" width="5.5703125" style="166" customWidth="1"/>
    <col min="1540" max="1540" width="5.28515625" style="166" customWidth="1"/>
    <col min="1541" max="1541" width="44.7109375" style="166" customWidth="1"/>
    <col min="1542" max="1542" width="15.85546875" style="166" bestFit="1" customWidth="1"/>
    <col min="1543" max="1543" width="17.28515625" style="166" customWidth="1"/>
    <col min="1544" max="1544" width="16.7109375" style="166" customWidth="1"/>
    <col min="1545" max="1545" width="11.42578125" style="166"/>
    <col min="1546" max="1546" width="16.28515625" style="166" bestFit="1" customWidth="1"/>
    <col min="1547" max="1547" width="21.7109375" style="166" bestFit="1" customWidth="1"/>
    <col min="1548" max="1792" width="11.42578125" style="166"/>
    <col min="1793" max="1794" width="4.28515625" style="166" customWidth="1"/>
    <col min="1795" max="1795" width="5.5703125" style="166" customWidth="1"/>
    <col min="1796" max="1796" width="5.28515625" style="166" customWidth="1"/>
    <col min="1797" max="1797" width="44.7109375" style="166" customWidth="1"/>
    <col min="1798" max="1798" width="15.85546875" style="166" bestFit="1" customWidth="1"/>
    <col min="1799" max="1799" width="17.28515625" style="166" customWidth="1"/>
    <col min="1800" max="1800" width="16.7109375" style="166" customWidth="1"/>
    <col min="1801" max="1801" width="11.42578125" style="166"/>
    <col min="1802" max="1802" width="16.28515625" style="166" bestFit="1" customWidth="1"/>
    <col min="1803" max="1803" width="21.7109375" style="166" bestFit="1" customWidth="1"/>
    <col min="1804" max="2048" width="11.42578125" style="166"/>
    <col min="2049" max="2050" width="4.28515625" style="166" customWidth="1"/>
    <col min="2051" max="2051" width="5.5703125" style="166" customWidth="1"/>
    <col min="2052" max="2052" width="5.28515625" style="166" customWidth="1"/>
    <col min="2053" max="2053" width="44.7109375" style="166" customWidth="1"/>
    <col min="2054" max="2054" width="15.85546875" style="166" bestFit="1" customWidth="1"/>
    <col min="2055" max="2055" width="17.28515625" style="166" customWidth="1"/>
    <col min="2056" max="2056" width="16.7109375" style="166" customWidth="1"/>
    <col min="2057" max="2057" width="11.42578125" style="166"/>
    <col min="2058" max="2058" width="16.28515625" style="166" bestFit="1" customWidth="1"/>
    <col min="2059" max="2059" width="21.7109375" style="166" bestFit="1" customWidth="1"/>
    <col min="2060" max="2304" width="11.42578125" style="166"/>
    <col min="2305" max="2306" width="4.28515625" style="166" customWidth="1"/>
    <col min="2307" max="2307" width="5.5703125" style="166" customWidth="1"/>
    <col min="2308" max="2308" width="5.28515625" style="166" customWidth="1"/>
    <col min="2309" max="2309" width="44.7109375" style="166" customWidth="1"/>
    <col min="2310" max="2310" width="15.85546875" style="166" bestFit="1" customWidth="1"/>
    <col min="2311" max="2311" width="17.28515625" style="166" customWidth="1"/>
    <col min="2312" max="2312" width="16.7109375" style="166" customWidth="1"/>
    <col min="2313" max="2313" width="11.42578125" style="166"/>
    <col min="2314" max="2314" width="16.28515625" style="166" bestFit="1" customWidth="1"/>
    <col min="2315" max="2315" width="21.7109375" style="166" bestFit="1" customWidth="1"/>
    <col min="2316" max="2560" width="11.42578125" style="166"/>
    <col min="2561" max="2562" width="4.28515625" style="166" customWidth="1"/>
    <col min="2563" max="2563" width="5.5703125" style="166" customWidth="1"/>
    <col min="2564" max="2564" width="5.28515625" style="166" customWidth="1"/>
    <col min="2565" max="2565" width="44.7109375" style="166" customWidth="1"/>
    <col min="2566" max="2566" width="15.85546875" style="166" bestFit="1" customWidth="1"/>
    <col min="2567" max="2567" width="17.28515625" style="166" customWidth="1"/>
    <col min="2568" max="2568" width="16.7109375" style="166" customWidth="1"/>
    <col min="2569" max="2569" width="11.42578125" style="166"/>
    <col min="2570" max="2570" width="16.28515625" style="166" bestFit="1" customWidth="1"/>
    <col min="2571" max="2571" width="21.7109375" style="166" bestFit="1" customWidth="1"/>
    <col min="2572" max="2816" width="11.42578125" style="166"/>
    <col min="2817" max="2818" width="4.28515625" style="166" customWidth="1"/>
    <col min="2819" max="2819" width="5.5703125" style="166" customWidth="1"/>
    <col min="2820" max="2820" width="5.28515625" style="166" customWidth="1"/>
    <col min="2821" max="2821" width="44.7109375" style="166" customWidth="1"/>
    <col min="2822" max="2822" width="15.85546875" style="166" bestFit="1" customWidth="1"/>
    <col min="2823" max="2823" width="17.28515625" style="166" customWidth="1"/>
    <col min="2824" max="2824" width="16.7109375" style="166" customWidth="1"/>
    <col min="2825" max="2825" width="11.42578125" style="166"/>
    <col min="2826" max="2826" width="16.28515625" style="166" bestFit="1" customWidth="1"/>
    <col min="2827" max="2827" width="21.7109375" style="166" bestFit="1" customWidth="1"/>
    <col min="2828" max="3072" width="11.42578125" style="166"/>
    <col min="3073" max="3074" width="4.28515625" style="166" customWidth="1"/>
    <col min="3075" max="3075" width="5.5703125" style="166" customWidth="1"/>
    <col min="3076" max="3076" width="5.28515625" style="166" customWidth="1"/>
    <col min="3077" max="3077" width="44.7109375" style="166" customWidth="1"/>
    <col min="3078" max="3078" width="15.85546875" style="166" bestFit="1" customWidth="1"/>
    <col min="3079" max="3079" width="17.28515625" style="166" customWidth="1"/>
    <col min="3080" max="3080" width="16.7109375" style="166" customWidth="1"/>
    <col min="3081" max="3081" width="11.42578125" style="166"/>
    <col min="3082" max="3082" width="16.28515625" style="166" bestFit="1" customWidth="1"/>
    <col min="3083" max="3083" width="21.7109375" style="166" bestFit="1" customWidth="1"/>
    <col min="3084" max="3328" width="11.42578125" style="166"/>
    <col min="3329" max="3330" width="4.28515625" style="166" customWidth="1"/>
    <col min="3331" max="3331" width="5.5703125" style="166" customWidth="1"/>
    <col min="3332" max="3332" width="5.28515625" style="166" customWidth="1"/>
    <col min="3333" max="3333" width="44.7109375" style="166" customWidth="1"/>
    <col min="3334" max="3334" width="15.85546875" style="166" bestFit="1" customWidth="1"/>
    <col min="3335" max="3335" width="17.28515625" style="166" customWidth="1"/>
    <col min="3336" max="3336" width="16.7109375" style="166" customWidth="1"/>
    <col min="3337" max="3337" width="11.42578125" style="166"/>
    <col min="3338" max="3338" width="16.28515625" style="166" bestFit="1" customWidth="1"/>
    <col min="3339" max="3339" width="21.7109375" style="166" bestFit="1" customWidth="1"/>
    <col min="3340" max="3584" width="11.42578125" style="166"/>
    <col min="3585" max="3586" width="4.28515625" style="166" customWidth="1"/>
    <col min="3587" max="3587" width="5.5703125" style="166" customWidth="1"/>
    <col min="3588" max="3588" width="5.28515625" style="166" customWidth="1"/>
    <col min="3589" max="3589" width="44.7109375" style="166" customWidth="1"/>
    <col min="3590" max="3590" width="15.85546875" style="166" bestFit="1" customWidth="1"/>
    <col min="3591" max="3591" width="17.28515625" style="166" customWidth="1"/>
    <col min="3592" max="3592" width="16.7109375" style="166" customWidth="1"/>
    <col min="3593" max="3593" width="11.42578125" style="166"/>
    <col min="3594" max="3594" width="16.28515625" style="166" bestFit="1" customWidth="1"/>
    <col min="3595" max="3595" width="21.7109375" style="166" bestFit="1" customWidth="1"/>
    <col min="3596" max="3840" width="11.42578125" style="166"/>
    <col min="3841" max="3842" width="4.28515625" style="166" customWidth="1"/>
    <col min="3843" max="3843" width="5.5703125" style="166" customWidth="1"/>
    <col min="3844" max="3844" width="5.28515625" style="166" customWidth="1"/>
    <col min="3845" max="3845" width="44.7109375" style="166" customWidth="1"/>
    <col min="3846" max="3846" width="15.85546875" style="166" bestFit="1" customWidth="1"/>
    <col min="3847" max="3847" width="17.28515625" style="166" customWidth="1"/>
    <col min="3848" max="3848" width="16.7109375" style="166" customWidth="1"/>
    <col min="3849" max="3849" width="11.42578125" style="166"/>
    <col min="3850" max="3850" width="16.28515625" style="166" bestFit="1" customWidth="1"/>
    <col min="3851" max="3851" width="21.7109375" style="166" bestFit="1" customWidth="1"/>
    <col min="3852" max="4096" width="11.42578125" style="166"/>
    <col min="4097" max="4098" width="4.28515625" style="166" customWidth="1"/>
    <col min="4099" max="4099" width="5.5703125" style="166" customWidth="1"/>
    <col min="4100" max="4100" width="5.28515625" style="166" customWidth="1"/>
    <col min="4101" max="4101" width="44.7109375" style="166" customWidth="1"/>
    <col min="4102" max="4102" width="15.85546875" style="166" bestFit="1" customWidth="1"/>
    <col min="4103" max="4103" width="17.28515625" style="166" customWidth="1"/>
    <col min="4104" max="4104" width="16.7109375" style="166" customWidth="1"/>
    <col min="4105" max="4105" width="11.42578125" style="166"/>
    <col min="4106" max="4106" width="16.28515625" style="166" bestFit="1" customWidth="1"/>
    <col min="4107" max="4107" width="21.7109375" style="166" bestFit="1" customWidth="1"/>
    <col min="4108" max="4352" width="11.42578125" style="166"/>
    <col min="4353" max="4354" width="4.28515625" style="166" customWidth="1"/>
    <col min="4355" max="4355" width="5.5703125" style="166" customWidth="1"/>
    <col min="4356" max="4356" width="5.28515625" style="166" customWidth="1"/>
    <col min="4357" max="4357" width="44.7109375" style="166" customWidth="1"/>
    <col min="4358" max="4358" width="15.85546875" style="166" bestFit="1" customWidth="1"/>
    <col min="4359" max="4359" width="17.28515625" style="166" customWidth="1"/>
    <col min="4360" max="4360" width="16.7109375" style="166" customWidth="1"/>
    <col min="4361" max="4361" width="11.42578125" style="166"/>
    <col min="4362" max="4362" width="16.28515625" style="166" bestFit="1" customWidth="1"/>
    <col min="4363" max="4363" width="21.7109375" style="166" bestFit="1" customWidth="1"/>
    <col min="4364" max="4608" width="11.42578125" style="166"/>
    <col min="4609" max="4610" width="4.28515625" style="166" customWidth="1"/>
    <col min="4611" max="4611" width="5.5703125" style="166" customWidth="1"/>
    <col min="4612" max="4612" width="5.28515625" style="166" customWidth="1"/>
    <col min="4613" max="4613" width="44.7109375" style="166" customWidth="1"/>
    <col min="4614" max="4614" width="15.85546875" style="166" bestFit="1" customWidth="1"/>
    <col min="4615" max="4615" width="17.28515625" style="166" customWidth="1"/>
    <col min="4616" max="4616" width="16.7109375" style="166" customWidth="1"/>
    <col min="4617" max="4617" width="11.42578125" style="166"/>
    <col min="4618" max="4618" width="16.28515625" style="166" bestFit="1" customWidth="1"/>
    <col min="4619" max="4619" width="21.7109375" style="166" bestFit="1" customWidth="1"/>
    <col min="4620" max="4864" width="11.42578125" style="166"/>
    <col min="4865" max="4866" width="4.28515625" style="166" customWidth="1"/>
    <col min="4867" max="4867" width="5.5703125" style="166" customWidth="1"/>
    <col min="4868" max="4868" width="5.28515625" style="166" customWidth="1"/>
    <col min="4869" max="4869" width="44.7109375" style="166" customWidth="1"/>
    <col min="4870" max="4870" width="15.85546875" style="166" bestFit="1" customWidth="1"/>
    <col min="4871" max="4871" width="17.28515625" style="166" customWidth="1"/>
    <col min="4872" max="4872" width="16.7109375" style="166" customWidth="1"/>
    <col min="4873" max="4873" width="11.42578125" style="166"/>
    <col min="4874" max="4874" width="16.28515625" style="166" bestFit="1" customWidth="1"/>
    <col min="4875" max="4875" width="21.7109375" style="166" bestFit="1" customWidth="1"/>
    <col min="4876" max="5120" width="11.42578125" style="166"/>
    <col min="5121" max="5122" width="4.28515625" style="166" customWidth="1"/>
    <col min="5123" max="5123" width="5.5703125" style="166" customWidth="1"/>
    <col min="5124" max="5124" width="5.28515625" style="166" customWidth="1"/>
    <col min="5125" max="5125" width="44.7109375" style="166" customWidth="1"/>
    <col min="5126" max="5126" width="15.85546875" style="166" bestFit="1" customWidth="1"/>
    <col min="5127" max="5127" width="17.28515625" style="166" customWidth="1"/>
    <col min="5128" max="5128" width="16.7109375" style="166" customWidth="1"/>
    <col min="5129" max="5129" width="11.42578125" style="166"/>
    <col min="5130" max="5130" width="16.28515625" style="166" bestFit="1" customWidth="1"/>
    <col min="5131" max="5131" width="21.7109375" style="166" bestFit="1" customWidth="1"/>
    <col min="5132" max="5376" width="11.42578125" style="166"/>
    <col min="5377" max="5378" width="4.28515625" style="166" customWidth="1"/>
    <col min="5379" max="5379" width="5.5703125" style="166" customWidth="1"/>
    <col min="5380" max="5380" width="5.28515625" style="166" customWidth="1"/>
    <col min="5381" max="5381" width="44.7109375" style="166" customWidth="1"/>
    <col min="5382" max="5382" width="15.85546875" style="166" bestFit="1" customWidth="1"/>
    <col min="5383" max="5383" width="17.28515625" style="166" customWidth="1"/>
    <col min="5384" max="5384" width="16.7109375" style="166" customWidth="1"/>
    <col min="5385" max="5385" width="11.42578125" style="166"/>
    <col min="5386" max="5386" width="16.28515625" style="166" bestFit="1" customWidth="1"/>
    <col min="5387" max="5387" width="21.7109375" style="166" bestFit="1" customWidth="1"/>
    <col min="5388" max="5632" width="11.42578125" style="166"/>
    <col min="5633" max="5634" width="4.28515625" style="166" customWidth="1"/>
    <col min="5635" max="5635" width="5.5703125" style="166" customWidth="1"/>
    <col min="5636" max="5636" width="5.28515625" style="166" customWidth="1"/>
    <col min="5637" max="5637" width="44.7109375" style="166" customWidth="1"/>
    <col min="5638" max="5638" width="15.85546875" style="166" bestFit="1" customWidth="1"/>
    <col min="5639" max="5639" width="17.28515625" style="166" customWidth="1"/>
    <col min="5640" max="5640" width="16.7109375" style="166" customWidth="1"/>
    <col min="5641" max="5641" width="11.42578125" style="166"/>
    <col min="5642" max="5642" width="16.28515625" style="166" bestFit="1" customWidth="1"/>
    <col min="5643" max="5643" width="21.7109375" style="166" bestFit="1" customWidth="1"/>
    <col min="5644" max="5888" width="11.42578125" style="166"/>
    <col min="5889" max="5890" width="4.28515625" style="166" customWidth="1"/>
    <col min="5891" max="5891" width="5.5703125" style="166" customWidth="1"/>
    <col min="5892" max="5892" width="5.28515625" style="166" customWidth="1"/>
    <col min="5893" max="5893" width="44.7109375" style="166" customWidth="1"/>
    <col min="5894" max="5894" width="15.85546875" style="166" bestFit="1" customWidth="1"/>
    <col min="5895" max="5895" width="17.28515625" style="166" customWidth="1"/>
    <col min="5896" max="5896" width="16.7109375" style="166" customWidth="1"/>
    <col min="5897" max="5897" width="11.42578125" style="166"/>
    <col min="5898" max="5898" width="16.28515625" style="166" bestFit="1" customWidth="1"/>
    <col min="5899" max="5899" width="21.7109375" style="166" bestFit="1" customWidth="1"/>
    <col min="5900" max="6144" width="11.42578125" style="166"/>
    <col min="6145" max="6146" width="4.28515625" style="166" customWidth="1"/>
    <col min="6147" max="6147" width="5.5703125" style="166" customWidth="1"/>
    <col min="6148" max="6148" width="5.28515625" style="166" customWidth="1"/>
    <col min="6149" max="6149" width="44.7109375" style="166" customWidth="1"/>
    <col min="6150" max="6150" width="15.85546875" style="166" bestFit="1" customWidth="1"/>
    <col min="6151" max="6151" width="17.28515625" style="166" customWidth="1"/>
    <col min="6152" max="6152" width="16.7109375" style="166" customWidth="1"/>
    <col min="6153" max="6153" width="11.42578125" style="166"/>
    <col min="6154" max="6154" width="16.28515625" style="166" bestFit="1" customWidth="1"/>
    <col min="6155" max="6155" width="21.7109375" style="166" bestFit="1" customWidth="1"/>
    <col min="6156" max="6400" width="11.42578125" style="166"/>
    <col min="6401" max="6402" width="4.28515625" style="166" customWidth="1"/>
    <col min="6403" max="6403" width="5.5703125" style="166" customWidth="1"/>
    <col min="6404" max="6404" width="5.28515625" style="166" customWidth="1"/>
    <col min="6405" max="6405" width="44.7109375" style="166" customWidth="1"/>
    <col min="6406" max="6406" width="15.85546875" style="166" bestFit="1" customWidth="1"/>
    <col min="6407" max="6407" width="17.28515625" style="166" customWidth="1"/>
    <col min="6408" max="6408" width="16.7109375" style="166" customWidth="1"/>
    <col min="6409" max="6409" width="11.42578125" style="166"/>
    <col min="6410" max="6410" width="16.28515625" style="166" bestFit="1" customWidth="1"/>
    <col min="6411" max="6411" width="21.7109375" style="166" bestFit="1" customWidth="1"/>
    <col min="6412" max="6656" width="11.42578125" style="166"/>
    <col min="6657" max="6658" width="4.28515625" style="166" customWidth="1"/>
    <col min="6659" max="6659" width="5.5703125" style="166" customWidth="1"/>
    <col min="6660" max="6660" width="5.28515625" style="166" customWidth="1"/>
    <col min="6661" max="6661" width="44.7109375" style="166" customWidth="1"/>
    <col min="6662" max="6662" width="15.85546875" style="166" bestFit="1" customWidth="1"/>
    <col min="6663" max="6663" width="17.28515625" style="166" customWidth="1"/>
    <col min="6664" max="6664" width="16.7109375" style="166" customWidth="1"/>
    <col min="6665" max="6665" width="11.42578125" style="166"/>
    <col min="6666" max="6666" width="16.28515625" style="166" bestFit="1" customWidth="1"/>
    <col min="6667" max="6667" width="21.7109375" style="166" bestFit="1" customWidth="1"/>
    <col min="6668" max="6912" width="11.42578125" style="166"/>
    <col min="6913" max="6914" width="4.28515625" style="166" customWidth="1"/>
    <col min="6915" max="6915" width="5.5703125" style="166" customWidth="1"/>
    <col min="6916" max="6916" width="5.28515625" style="166" customWidth="1"/>
    <col min="6917" max="6917" width="44.7109375" style="166" customWidth="1"/>
    <col min="6918" max="6918" width="15.85546875" style="166" bestFit="1" customWidth="1"/>
    <col min="6919" max="6919" width="17.28515625" style="166" customWidth="1"/>
    <col min="6920" max="6920" width="16.7109375" style="166" customWidth="1"/>
    <col min="6921" max="6921" width="11.42578125" style="166"/>
    <col min="6922" max="6922" width="16.28515625" style="166" bestFit="1" customWidth="1"/>
    <col min="6923" max="6923" width="21.7109375" style="166" bestFit="1" customWidth="1"/>
    <col min="6924" max="7168" width="11.42578125" style="166"/>
    <col min="7169" max="7170" width="4.28515625" style="166" customWidth="1"/>
    <col min="7171" max="7171" width="5.5703125" style="166" customWidth="1"/>
    <col min="7172" max="7172" width="5.28515625" style="166" customWidth="1"/>
    <col min="7173" max="7173" width="44.7109375" style="166" customWidth="1"/>
    <col min="7174" max="7174" width="15.85546875" style="166" bestFit="1" customWidth="1"/>
    <col min="7175" max="7175" width="17.28515625" style="166" customWidth="1"/>
    <col min="7176" max="7176" width="16.7109375" style="166" customWidth="1"/>
    <col min="7177" max="7177" width="11.42578125" style="166"/>
    <col min="7178" max="7178" width="16.28515625" style="166" bestFit="1" customWidth="1"/>
    <col min="7179" max="7179" width="21.7109375" style="166" bestFit="1" customWidth="1"/>
    <col min="7180" max="7424" width="11.42578125" style="166"/>
    <col min="7425" max="7426" width="4.28515625" style="166" customWidth="1"/>
    <col min="7427" max="7427" width="5.5703125" style="166" customWidth="1"/>
    <col min="7428" max="7428" width="5.28515625" style="166" customWidth="1"/>
    <col min="7429" max="7429" width="44.7109375" style="166" customWidth="1"/>
    <col min="7430" max="7430" width="15.85546875" style="166" bestFit="1" customWidth="1"/>
    <col min="7431" max="7431" width="17.28515625" style="166" customWidth="1"/>
    <col min="7432" max="7432" width="16.7109375" style="166" customWidth="1"/>
    <col min="7433" max="7433" width="11.42578125" style="166"/>
    <col min="7434" max="7434" width="16.28515625" style="166" bestFit="1" customWidth="1"/>
    <col min="7435" max="7435" width="21.7109375" style="166" bestFit="1" customWidth="1"/>
    <col min="7436" max="7680" width="11.42578125" style="166"/>
    <col min="7681" max="7682" width="4.28515625" style="166" customWidth="1"/>
    <col min="7683" max="7683" width="5.5703125" style="166" customWidth="1"/>
    <col min="7684" max="7684" width="5.28515625" style="166" customWidth="1"/>
    <col min="7685" max="7685" width="44.7109375" style="166" customWidth="1"/>
    <col min="7686" max="7686" width="15.85546875" style="166" bestFit="1" customWidth="1"/>
    <col min="7687" max="7687" width="17.28515625" style="166" customWidth="1"/>
    <col min="7688" max="7688" width="16.7109375" style="166" customWidth="1"/>
    <col min="7689" max="7689" width="11.42578125" style="166"/>
    <col min="7690" max="7690" width="16.28515625" style="166" bestFit="1" customWidth="1"/>
    <col min="7691" max="7691" width="21.7109375" style="166" bestFit="1" customWidth="1"/>
    <col min="7692" max="7936" width="11.42578125" style="166"/>
    <col min="7937" max="7938" width="4.28515625" style="166" customWidth="1"/>
    <col min="7939" max="7939" width="5.5703125" style="166" customWidth="1"/>
    <col min="7940" max="7940" width="5.28515625" style="166" customWidth="1"/>
    <col min="7941" max="7941" width="44.7109375" style="166" customWidth="1"/>
    <col min="7942" max="7942" width="15.85546875" style="166" bestFit="1" customWidth="1"/>
    <col min="7943" max="7943" width="17.28515625" style="166" customWidth="1"/>
    <col min="7944" max="7944" width="16.7109375" style="166" customWidth="1"/>
    <col min="7945" max="7945" width="11.42578125" style="166"/>
    <col min="7946" max="7946" width="16.28515625" style="166" bestFit="1" customWidth="1"/>
    <col min="7947" max="7947" width="21.7109375" style="166" bestFit="1" customWidth="1"/>
    <col min="7948" max="8192" width="11.42578125" style="166"/>
    <col min="8193" max="8194" width="4.28515625" style="166" customWidth="1"/>
    <col min="8195" max="8195" width="5.5703125" style="166" customWidth="1"/>
    <col min="8196" max="8196" width="5.28515625" style="166" customWidth="1"/>
    <col min="8197" max="8197" width="44.7109375" style="166" customWidth="1"/>
    <col min="8198" max="8198" width="15.85546875" style="166" bestFit="1" customWidth="1"/>
    <col min="8199" max="8199" width="17.28515625" style="166" customWidth="1"/>
    <col min="8200" max="8200" width="16.7109375" style="166" customWidth="1"/>
    <col min="8201" max="8201" width="11.42578125" style="166"/>
    <col min="8202" max="8202" width="16.28515625" style="166" bestFit="1" customWidth="1"/>
    <col min="8203" max="8203" width="21.7109375" style="166" bestFit="1" customWidth="1"/>
    <col min="8204" max="8448" width="11.42578125" style="166"/>
    <col min="8449" max="8450" width="4.28515625" style="166" customWidth="1"/>
    <col min="8451" max="8451" width="5.5703125" style="166" customWidth="1"/>
    <col min="8452" max="8452" width="5.28515625" style="166" customWidth="1"/>
    <col min="8453" max="8453" width="44.7109375" style="166" customWidth="1"/>
    <col min="8454" max="8454" width="15.85546875" style="166" bestFit="1" customWidth="1"/>
    <col min="8455" max="8455" width="17.28515625" style="166" customWidth="1"/>
    <col min="8456" max="8456" width="16.7109375" style="166" customWidth="1"/>
    <col min="8457" max="8457" width="11.42578125" style="166"/>
    <col min="8458" max="8458" width="16.28515625" style="166" bestFit="1" customWidth="1"/>
    <col min="8459" max="8459" width="21.7109375" style="166" bestFit="1" customWidth="1"/>
    <col min="8460" max="8704" width="11.42578125" style="166"/>
    <col min="8705" max="8706" width="4.28515625" style="166" customWidth="1"/>
    <col min="8707" max="8707" width="5.5703125" style="166" customWidth="1"/>
    <col min="8708" max="8708" width="5.28515625" style="166" customWidth="1"/>
    <col min="8709" max="8709" width="44.7109375" style="166" customWidth="1"/>
    <col min="8710" max="8710" width="15.85546875" style="166" bestFit="1" customWidth="1"/>
    <col min="8711" max="8711" width="17.28515625" style="166" customWidth="1"/>
    <col min="8712" max="8712" width="16.7109375" style="166" customWidth="1"/>
    <col min="8713" max="8713" width="11.42578125" style="166"/>
    <col min="8714" max="8714" width="16.28515625" style="166" bestFit="1" customWidth="1"/>
    <col min="8715" max="8715" width="21.7109375" style="166" bestFit="1" customWidth="1"/>
    <col min="8716" max="8960" width="11.42578125" style="166"/>
    <col min="8961" max="8962" width="4.28515625" style="166" customWidth="1"/>
    <col min="8963" max="8963" width="5.5703125" style="166" customWidth="1"/>
    <col min="8964" max="8964" width="5.28515625" style="166" customWidth="1"/>
    <col min="8965" max="8965" width="44.7109375" style="166" customWidth="1"/>
    <col min="8966" max="8966" width="15.85546875" style="166" bestFit="1" customWidth="1"/>
    <col min="8967" max="8967" width="17.28515625" style="166" customWidth="1"/>
    <col min="8968" max="8968" width="16.7109375" style="166" customWidth="1"/>
    <col min="8969" max="8969" width="11.42578125" style="166"/>
    <col min="8970" max="8970" width="16.28515625" style="166" bestFit="1" customWidth="1"/>
    <col min="8971" max="8971" width="21.7109375" style="166" bestFit="1" customWidth="1"/>
    <col min="8972" max="9216" width="11.42578125" style="166"/>
    <col min="9217" max="9218" width="4.28515625" style="166" customWidth="1"/>
    <col min="9219" max="9219" width="5.5703125" style="166" customWidth="1"/>
    <col min="9220" max="9220" width="5.28515625" style="166" customWidth="1"/>
    <col min="9221" max="9221" width="44.7109375" style="166" customWidth="1"/>
    <col min="9222" max="9222" width="15.85546875" style="166" bestFit="1" customWidth="1"/>
    <col min="9223" max="9223" width="17.28515625" style="166" customWidth="1"/>
    <col min="9224" max="9224" width="16.7109375" style="166" customWidth="1"/>
    <col min="9225" max="9225" width="11.42578125" style="166"/>
    <col min="9226" max="9226" width="16.28515625" style="166" bestFit="1" customWidth="1"/>
    <col min="9227" max="9227" width="21.7109375" style="166" bestFit="1" customWidth="1"/>
    <col min="9228" max="9472" width="11.42578125" style="166"/>
    <col min="9473" max="9474" width="4.28515625" style="166" customWidth="1"/>
    <col min="9475" max="9475" width="5.5703125" style="166" customWidth="1"/>
    <col min="9476" max="9476" width="5.28515625" style="166" customWidth="1"/>
    <col min="9477" max="9477" width="44.7109375" style="166" customWidth="1"/>
    <col min="9478" max="9478" width="15.85546875" style="166" bestFit="1" customWidth="1"/>
    <col min="9479" max="9479" width="17.28515625" style="166" customWidth="1"/>
    <col min="9480" max="9480" width="16.7109375" style="166" customWidth="1"/>
    <col min="9481" max="9481" width="11.42578125" style="166"/>
    <col min="9482" max="9482" width="16.28515625" style="166" bestFit="1" customWidth="1"/>
    <col min="9483" max="9483" width="21.7109375" style="166" bestFit="1" customWidth="1"/>
    <col min="9484" max="9728" width="11.42578125" style="166"/>
    <col min="9729" max="9730" width="4.28515625" style="166" customWidth="1"/>
    <col min="9731" max="9731" width="5.5703125" style="166" customWidth="1"/>
    <col min="9732" max="9732" width="5.28515625" style="166" customWidth="1"/>
    <col min="9733" max="9733" width="44.7109375" style="166" customWidth="1"/>
    <col min="9734" max="9734" width="15.85546875" style="166" bestFit="1" customWidth="1"/>
    <col min="9735" max="9735" width="17.28515625" style="166" customWidth="1"/>
    <col min="9736" max="9736" width="16.7109375" style="166" customWidth="1"/>
    <col min="9737" max="9737" width="11.42578125" style="166"/>
    <col min="9738" max="9738" width="16.28515625" style="166" bestFit="1" customWidth="1"/>
    <col min="9739" max="9739" width="21.7109375" style="166" bestFit="1" customWidth="1"/>
    <col min="9740" max="9984" width="11.42578125" style="166"/>
    <col min="9985" max="9986" width="4.28515625" style="166" customWidth="1"/>
    <col min="9987" max="9987" width="5.5703125" style="166" customWidth="1"/>
    <col min="9988" max="9988" width="5.28515625" style="166" customWidth="1"/>
    <col min="9989" max="9989" width="44.7109375" style="166" customWidth="1"/>
    <col min="9990" max="9990" width="15.85546875" style="166" bestFit="1" customWidth="1"/>
    <col min="9991" max="9991" width="17.28515625" style="166" customWidth="1"/>
    <col min="9992" max="9992" width="16.7109375" style="166" customWidth="1"/>
    <col min="9993" max="9993" width="11.42578125" style="166"/>
    <col min="9994" max="9994" width="16.28515625" style="166" bestFit="1" customWidth="1"/>
    <col min="9995" max="9995" width="21.7109375" style="166" bestFit="1" customWidth="1"/>
    <col min="9996" max="10240" width="11.42578125" style="166"/>
    <col min="10241" max="10242" width="4.28515625" style="166" customWidth="1"/>
    <col min="10243" max="10243" width="5.5703125" style="166" customWidth="1"/>
    <col min="10244" max="10244" width="5.28515625" style="166" customWidth="1"/>
    <col min="10245" max="10245" width="44.7109375" style="166" customWidth="1"/>
    <col min="10246" max="10246" width="15.85546875" style="166" bestFit="1" customWidth="1"/>
    <col min="10247" max="10247" width="17.28515625" style="166" customWidth="1"/>
    <col min="10248" max="10248" width="16.7109375" style="166" customWidth="1"/>
    <col min="10249" max="10249" width="11.42578125" style="166"/>
    <col min="10250" max="10250" width="16.28515625" style="166" bestFit="1" customWidth="1"/>
    <col min="10251" max="10251" width="21.7109375" style="166" bestFit="1" customWidth="1"/>
    <col min="10252" max="10496" width="11.42578125" style="166"/>
    <col min="10497" max="10498" width="4.28515625" style="166" customWidth="1"/>
    <col min="10499" max="10499" width="5.5703125" style="166" customWidth="1"/>
    <col min="10500" max="10500" width="5.28515625" style="166" customWidth="1"/>
    <col min="10501" max="10501" width="44.7109375" style="166" customWidth="1"/>
    <col min="10502" max="10502" width="15.85546875" style="166" bestFit="1" customWidth="1"/>
    <col min="10503" max="10503" width="17.28515625" style="166" customWidth="1"/>
    <col min="10504" max="10504" width="16.7109375" style="166" customWidth="1"/>
    <col min="10505" max="10505" width="11.42578125" style="166"/>
    <col min="10506" max="10506" width="16.28515625" style="166" bestFit="1" customWidth="1"/>
    <col min="10507" max="10507" width="21.7109375" style="166" bestFit="1" customWidth="1"/>
    <col min="10508" max="10752" width="11.42578125" style="166"/>
    <col min="10753" max="10754" width="4.28515625" style="166" customWidth="1"/>
    <col min="10755" max="10755" width="5.5703125" style="166" customWidth="1"/>
    <col min="10756" max="10756" width="5.28515625" style="166" customWidth="1"/>
    <col min="10757" max="10757" width="44.7109375" style="166" customWidth="1"/>
    <col min="10758" max="10758" width="15.85546875" style="166" bestFit="1" customWidth="1"/>
    <col min="10759" max="10759" width="17.28515625" style="166" customWidth="1"/>
    <col min="10760" max="10760" width="16.7109375" style="166" customWidth="1"/>
    <col min="10761" max="10761" width="11.42578125" style="166"/>
    <col min="10762" max="10762" width="16.28515625" style="166" bestFit="1" customWidth="1"/>
    <col min="10763" max="10763" width="21.7109375" style="166" bestFit="1" customWidth="1"/>
    <col min="10764" max="11008" width="11.42578125" style="166"/>
    <col min="11009" max="11010" width="4.28515625" style="166" customWidth="1"/>
    <col min="11011" max="11011" width="5.5703125" style="166" customWidth="1"/>
    <col min="11012" max="11012" width="5.28515625" style="166" customWidth="1"/>
    <col min="11013" max="11013" width="44.7109375" style="166" customWidth="1"/>
    <col min="11014" max="11014" width="15.85546875" style="166" bestFit="1" customWidth="1"/>
    <col min="11015" max="11015" width="17.28515625" style="166" customWidth="1"/>
    <col min="11016" max="11016" width="16.7109375" style="166" customWidth="1"/>
    <col min="11017" max="11017" width="11.42578125" style="166"/>
    <col min="11018" max="11018" width="16.28515625" style="166" bestFit="1" customWidth="1"/>
    <col min="11019" max="11019" width="21.7109375" style="166" bestFit="1" customWidth="1"/>
    <col min="11020" max="11264" width="11.42578125" style="166"/>
    <col min="11265" max="11266" width="4.28515625" style="166" customWidth="1"/>
    <col min="11267" max="11267" width="5.5703125" style="166" customWidth="1"/>
    <col min="11268" max="11268" width="5.28515625" style="166" customWidth="1"/>
    <col min="11269" max="11269" width="44.7109375" style="166" customWidth="1"/>
    <col min="11270" max="11270" width="15.85546875" style="166" bestFit="1" customWidth="1"/>
    <col min="11271" max="11271" width="17.28515625" style="166" customWidth="1"/>
    <col min="11272" max="11272" width="16.7109375" style="166" customWidth="1"/>
    <col min="11273" max="11273" width="11.42578125" style="166"/>
    <col min="11274" max="11274" width="16.28515625" style="166" bestFit="1" customWidth="1"/>
    <col min="11275" max="11275" width="21.7109375" style="166" bestFit="1" customWidth="1"/>
    <col min="11276" max="11520" width="11.42578125" style="166"/>
    <col min="11521" max="11522" width="4.28515625" style="166" customWidth="1"/>
    <col min="11523" max="11523" width="5.5703125" style="166" customWidth="1"/>
    <col min="11524" max="11524" width="5.28515625" style="166" customWidth="1"/>
    <col min="11525" max="11525" width="44.7109375" style="166" customWidth="1"/>
    <col min="11526" max="11526" width="15.85546875" style="166" bestFit="1" customWidth="1"/>
    <col min="11527" max="11527" width="17.28515625" style="166" customWidth="1"/>
    <col min="11528" max="11528" width="16.7109375" style="166" customWidth="1"/>
    <col min="11529" max="11529" width="11.42578125" style="166"/>
    <col min="11530" max="11530" width="16.28515625" style="166" bestFit="1" customWidth="1"/>
    <col min="11531" max="11531" width="21.7109375" style="166" bestFit="1" customWidth="1"/>
    <col min="11532" max="11776" width="11.42578125" style="166"/>
    <col min="11777" max="11778" width="4.28515625" style="166" customWidth="1"/>
    <col min="11779" max="11779" width="5.5703125" style="166" customWidth="1"/>
    <col min="11780" max="11780" width="5.28515625" style="166" customWidth="1"/>
    <col min="11781" max="11781" width="44.7109375" style="166" customWidth="1"/>
    <col min="11782" max="11782" width="15.85546875" style="166" bestFit="1" customWidth="1"/>
    <col min="11783" max="11783" width="17.28515625" style="166" customWidth="1"/>
    <col min="11784" max="11784" width="16.7109375" style="166" customWidth="1"/>
    <col min="11785" max="11785" width="11.42578125" style="166"/>
    <col min="11786" max="11786" width="16.28515625" style="166" bestFit="1" customWidth="1"/>
    <col min="11787" max="11787" width="21.7109375" style="166" bestFit="1" customWidth="1"/>
    <col min="11788" max="12032" width="11.42578125" style="166"/>
    <col min="12033" max="12034" width="4.28515625" style="166" customWidth="1"/>
    <col min="12035" max="12035" width="5.5703125" style="166" customWidth="1"/>
    <col min="12036" max="12036" width="5.28515625" style="166" customWidth="1"/>
    <col min="12037" max="12037" width="44.7109375" style="166" customWidth="1"/>
    <col min="12038" max="12038" width="15.85546875" style="166" bestFit="1" customWidth="1"/>
    <col min="12039" max="12039" width="17.28515625" style="166" customWidth="1"/>
    <col min="12040" max="12040" width="16.7109375" style="166" customWidth="1"/>
    <col min="12041" max="12041" width="11.42578125" style="166"/>
    <col min="12042" max="12042" width="16.28515625" style="166" bestFit="1" customWidth="1"/>
    <col min="12043" max="12043" width="21.7109375" style="166" bestFit="1" customWidth="1"/>
    <col min="12044" max="12288" width="11.42578125" style="166"/>
    <col min="12289" max="12290" width="4.28515625" style="166" customWidth="1"/>
    <col min="12291" max="12291" width="5.5703125" style="166" customWidth="1"/>
    <col min="12292" max="12292" width="5.28515625" style="166" customWidth="1"/>
    <col min="12293" max="12293" width="44.7109375" style="166" customWidth="1"/>
    <col min="12294" max="12294" width="15.85546875" style="166" bestFit="1" customWidth="1"/>
    <col min="12295" max="12295" width="17.28515625" style="166" customWidth="1"/>
    <col min="12296" max="12296" width="16.7109375" style="166" customWidth="1"/>
    <col min="12297" max="12297" width="11.42578125" style="166"/>
    <col min="12298" max="12298" width="16.28515625" style="166" bestFit="1" customWidth="1"/>
    <col min="12299" max="12299" width="21.7109375" style="166" bestFit="1" customWidth="1"/>
    <col min="12300" max="12544" width="11.42578125" style="166"/>
    <col min="12545" max="12546" width="4.28515625" style="166" customWidth="1"/>
    <col min="12547" max="12547" width="5.5703125" style="166" customWidth="1"/>
    <col min="12548" max="12548" width="5.28515625" style="166" customWidth="1"/>
    <col min="12549" max="12549" width="44.7109375" style="166" customWidth="1"/>
    <col min="12550" max="12550" width="15.85546875" style="166" bestFit="1" customWidth="1"/>
    <col min="12551" max="12551" width="17.28515625" style="166" customWidth="1"/>
    <col min="12552" max="12552" width="16.7109375" style="166" customWidth="1"/>
    <col min="12553" max="12553" width="11.42578125" style="166"/>
    <col min="12554" max="12554" width="16.28515625" style="166" bestFit="1" customWidth="1"/>
    <col min="12555" max="12555" width="21.7109375" style="166" bestFit="1" customWidth="1"/>
    <col min="12556" max="12800" width="11.42578125" style="166"/>
    <col min="12801" max="12802" width="4.28515625" style="166" customWidth="1"/>
    <col min="12803" max="12803" width="5.5703125" style="166" customWidth="1"/>
    <col min="12804" max="12804" width="5.28515625" style="166" customWidth="1"/>
    <col min="12805" max="12805" width="44.7109375" style="166" customWidth="1"/>
    <col min="12806" max="12806" width="15.85546875" style="166" bestFit="1" customWidth="1"/>
    <col min="12807" max="12807" width="17.28515625" style="166" customWidth="1"/>
    <col min="12808" max="12808" width="16.7109375" style="166" customWidth="1"/>
    <col min="12809" max="12809" width="11.42578125" style="166"/>
    <col min="12810" max="12810" width="16.28515625" style="166" bestFit="1" customWidth="1"/>
    <col min="12811" max="12811" width="21.7109375" style="166" bestFit="1" customWidth="1"/>
    <col min="12812" max="13056" width="11.42578125" style="166"/>
    <col min="13057" max="13058" width="4.28515625" style="166" customWidth="1"/>
    <col min="13059" max="13059" width="5.5703125" style="166" customWidth="1"/>
    <col min="13060" max="13060" width="5.28515625" style="166" customWidth="1"/>
    <col min="13061" max="13061" width="44.7109375" style="166" customWidth="1"/>
    <col min="13062" max="13062" width="15.85546875" style="166" bestFit="1" customWidth="1"/>
    <col min="13063" max="13063" width="17.28515625" style="166" customWidth="1"/>
    <col min="13064" max="13064" width="16.7109375" style="166" customWidth="1"/>
    <col min="13065" max="13065" width="11.42578125" style="166"/>
    <col min="13066" max="13066" width="16.28515625" style="166" bestFit="1" customWidth="1"/>
    <col min="13067" max="13067" width="21.7109375" style="166" bestFit="1" customWidth="1"/>
    <col min="13068" max="13312" width="11.42578125" style="166"/>
    <col min="13313" max="13314" width="4.28515625" style="166" customWidth="1"/>
    <col min="13315" max="13315" width="5.5703125" style="166" customWidth="1"/>
    <col min="13316" max="13316" width="5.28515625" style="166" customWidth="1"/>
    <col min="13317" max="13317" width="44.7109375" style="166" customWidth="1"/>
    <col min="13318" max="13318" width="15.85546875" style="166" bestFit="1" customWidth="1"/>
    <col min="13319" max="13319" width="17.28515625" style="166" customWidth="1"/>
    <col min="13320" max="13320" width="16.7109375" style="166" customWidth="1"/>
    <col min="13321" max="13321" width="11.42578125" style="166"/>
    <col min="13322" max="13322" width="16.28515625" style="166" bestFit="1" customWidth="1"/>
    <col min="13323" max="13323" width="21.7109375" style="166" bestFit="1" customWidth="1"/>
    <col min="13324" max="13568" width="11.42578125" style="166"/>
    <col min="13569" max="13570" width="4.28515625" style="166" customWidth="1"/>
    <col min="13571" max="13571" width="5.5703125" style="166" customWidth="1"/>
    <col min="13572" max="13572" width="5.28515625" style="166" customWidth="1"/>
    <col min="13573" max="13573" width="44.7109375" style="166" customWidth="1"/>
    <col min="13574" max="13574" width="15.85546875" style="166" bestFit="1" customWidth="1"/>
    <col min="13575" max="13575" width="17.28515625" style="166" customWidth="1"/>
    <col min="13576" max="13576" width="16.7109375" style="166" customWidth="1"/>
    <col min="13577" max="13577" width="11.42578125" style="166"/>
    <col min="13578" max="13578" width="16.28515625" style="166" bestFit="1" customWidth="1"/>
    <col min="13579" max="13579" width="21.7109375" style="166" bestFit="1" customWidth="1"/>
    <col min="13580" max="13824" width="11.42578125" style="166"/>
    <col min="13825" max="13826" width="4.28515625" style="166" customWidth="1"/>
    <col min="13827" max="13827" width="5.5703125" style="166" customWidth="1"/>
    <col min="13828" max="13828" width="5.28515625" style="166" customWidth="1"/>
    <col min="13829" max="13829" width="44.7109375" style="166" customWidth="1"/>
    <col min="13830" max="13830" width="15.85546875" style="166" bestFit="1" customWidth="1"/>
    <col min="13831" max="13831" width="17.28515625" style="166" customWidth="1"/>
    <col min="13832" max="13832" width="16.7109375" style="166" customWidth="1"/>
    <col min="13833" max="13833" width="11.42578125" style="166"/>
    <col min="13834" max="13834" width="16.28515625" style="166" bestFit="1" customWidth="1"/>
    <col min="13835" max="13835" width="21.7109375" style="166" bestFit="1" customWidth="1"/>
    <col min="13836" max="14080" width="11.42578125" style="166"/>
    <col min="14081" max="14082" width="4.28515625" style="166" customWidth="1"/>
    <col min="14083" max="14083" width="5.5703125" style="166" customWidth="1"/>
    <col min="14084" max="14084" width="5.28515625" style="166" customWidth="1"/>
    <col min="14085" max="14085" width="44.7109375" style="166" customWidth="1"/>
    <col min="14086" max="14086" width="15.85546875" style="166" bestFit="1" customWidth="1"/>
    <col min="14087" max="14087" width="17.28515625" style="166" customWidth="1"/>
    <col min="14088" max="14088" width="16.7109375" style="166" customWidth="1"/>
    <col min="14089" max="14089" width="11.42578125" style="166"/>
    <col min="14090" max="14090" width="16.28515625" style="166" bestFit="1" customWidth="1"/>
    <col min="14091" max="14091" width="21.7109375" style="166" bestFit="1" customWidth="1"/>
    <col min="14092" max="14336" width="11.42578125" style="166"/>
    <col min="14337" max="14338" width="4.28515625" style="166" customWidth="1"/>
    <col min="14339" max="14339" width="5.5703125" style="166" customWidth="1"/>
    <col min="14340" max="14340" width="5.28515625" style="166" customWidth="1"/>
    <col min="14341" max="14341" width="44.7109375" style="166" customWidth="1"/>
    <col min="14342" max="14342" width="15.85546875" style="166" bestFit="1" customWidth="1"/>
    <col min="14343" max="14343" width="17.28515625" style="166" customWidth="1"/>
    <col min="14344" max="14344" width="16.7109375" style="166" customWidth="1"/>
    <col min="14345" max="14345" width="11.42578125" style="166"/>
    <col min="14346" max="14346" width="16.28515625" style="166" bestFit="1" customWidth="1"/>
    <col min="14347" max="14347" width="21.7109375" style="166" bestFit="1" customWidth="1"/>
    <col min="14348" max="14592" width="11.42578125" style="166"/>
    <col min="14593" max="14594" width="4.28515625" style="166" customWidth="1"/>
    <col min="14595" max="14595" width="5.5703125" style="166" customWidth="1"/>
    <col min="14596" max="14596" width="5.28515625" style="166" customWidth="1"/>
    <col min="14597" max="14597" width="44.7109375" style="166" customWidth="1"/>
    <col min="14598" max="14598" width="15.85546875" style="166" bestFit="1" customWidth="1"/>
    <col min="14599" max="14599" width="17.28515625" style="166" customWidth="1"/>
    <col min="14600" max="14600" width="16.7109375" style="166" customWidth="1"/>
    <col min="14601" max="14601" width="11.42578125" style="166"/>
    <col min="14602" max="14602" width="16.28515625" style="166" bestFit="1" customWidth="1"/>
    <col min="14603" max="14603" width="21.7109375" style="166" bestFit="1" customWidth="1"/>
    <col min="14604" max="14848" width="11.42578125" style="166"/>
    <col min="14849" max="14850" width="4.28515625" style="166" customWidth="1"/>
    <col min="14851" max="14851" width="5.5703125" style="166" customWidth="1"/>
    <col min="14852" max="14852" width="5.28515625" style="166" customWidth="1"/>
    <col min="14853" max="14853" width="44.7109375" style="166" customWidth="1"/>
    <col min="14854" max="14854" width="15.85546875" style="166" bestFit="1" customWidth="1"/>
    <col min="14855" max="14855" width="17.28515625" style="166" customWidth="1"/>
    <col min="14856" max="14856" width="16.7109375" style="166" customWidth="1"/>
    <col min="14857" max="14857" width="11.42578125" style="166"/>
    <col min="14858" max="14858" width="16.28515625" style="166" bestFit="1" customWidth="1"/>
    <col min="14859" max="14859" width="21.7109375" style="166" bestFit="1" customWidth="1"/>
    <col min="14860" max="15104" width="11.42578125" style="166"/>
    <col min="15105" max="15106" width="4.28515625" style="166" customWidth="1"/>
    <col min="15107" max="15107" width="5.5703125" style="166" customWidth="1"/>
    <col min="15108" max="15108" width="5.28515625" style="166" customWidth="1"/>
    <col min="15109" max="15109" width="44.7109375" style="166" customWidth="1"/>
    <col min="15110" max="15110" width="15.85546875" style="166" bestFit="1" customWidth="1"/>
    <col min="15111" max="15111" width="17.28515625" style="166" customWidth="1"/>
    <col min="15112" max="15112" width="16.7109375" style="166" customWidth="1"/>
    <col min="15113" max="15113" width="11.42578125" style="166"/>
    <col min="15114" max="15114" width="16.28515625" style="166" bestFit="1" customWidth="1"/>
    <col min="15115" max="15115" width="21.7109375" style="166" bestFit="1" customWidth="1"/>
    <col min="15116" max="15360" width="11.42578125" style="166"/>
    <col min="15361" max="15362" width="4.28515625" style="166" customWidth="1"/>
    <col min="15363" max="15363" width="5.5703125" style="166" customWidth="1"/>
    <col min="15364" max="15364" width="5.28515625" style="166" customWidth="1"/>
    <col min="15365" max="15365" width="44.7109375" style="166" customWidth="1"/>
    <col min="15366" max="15366" width="15.85546875" style="166" bestFit="1" customWidth="1"/>
    <col min="15367" max="15367" width="17.28515625" style="166" customWidth="1"/>
    <col min="15368" max="15368" width="16.7109375" style="166" customWidth="1"/>
    <col min="15369" max="15369" width="11.42578125" style="166"/>
    <col min="15370" max="15370" width="16.28515625" style="166" bestFit="1" customWidth="1"/>
    <col min="15371" max="15371" width="21.7109375" style="166" bestFit="1" customWidth="1"/>
    <col min="15372" max="15616" width="11.42578125" style="166"/>
    <col min="15617" max="15618" width="4.28515625" style="166" customWidth="1"/>
    <col min="15619" max="15619" width="5.5703125" style="166" customWidth="1"/>
    <col min="15620" max="15620" width="5.28515625" style="166" customWidth="1"/>
    <col min="15621" max="15621" width="44.7109375" style="166" customWidth="1"/>
    <col min="15622" max="15622" width="15.85546875" style="166" bestFit="1" customWidth="1"/>
    <col min="15623" max="15623" width="17.28515625" style="166" customWidth="1"/>
    <col min="15624" max="15624" width="16.7109375" style="166" customWidth="1"/>
    <col min="15625" max="15625" width="11.42578125" style="166"/>
    <col min="15626" max="15626" width="16.28515625" style="166" bestFit="1" customWidth="1"/>
    <col min="15627" max="15627" width="21.7109375" style="166" bestFit="1" customWidth="1"/>
    <col min="15628" max="15872" width="11.42578125" style="166"/>
    <col min="15873" max="15874" width="4.28515625" style="166" customWidth="1"/>
    <col min="15875" max="15875" width="5.5703125" style="166" customWidth="1"/>
    <col min="15876" max="15876" width="5.28515625" style="166" customWidth="1"/>
    <col min="15877" max="15877" width="44.7109375" style="166" customWidth="1"/>
    <col min="15878" max="15878" width="15.85546875" style="166" bestFit="1" customWidth="1"/>
    <col min="15879" max="15879" width="17.28515625" style="166" customWidth="1"/>
    <col min="15880" max="15880" width="16.7109375" style="166" customWidth="1"/>
    <col min="15881" max="15881" width="11.42578125" style="166"/>
    <col min="15882" max="15882" width="16.28515625" style="166" bestFit="1" customWidth="1"/>
    <col min="15883" max="15883" width="21.7109375" style="166" bestFit="1" customWidth="1"/>
    <col min="15884" max="16128" width="11.42578125" style="166"/>
    <col min="16129" max="16130" width="4.28515625" style="166" customWidth="1"/>
    <col min="16131" max="16131" width="5.5703125" style="166" customWidth="1"/>
    <col min="16132" max="16132" width="5.28515625" style="166" customWidth="1"/>
    <col min="16133" max="16133" width="44.7109375" style="166" customWidth="1"/>
    <col min="16134" max="16134" width="15.85546875" style="166" bestFit="1" customWidth="1"/>
    <col min="16135" max="16135" width="17.28515625" style="166" customWidth="1"/>
    <col min="16136" max="16136" width="16.7109375" style="166" customWidth="1"/>
    <col min="16137" max="16137" width="11.42578125" style="166"/>
    <col min="16138" max="16138" width="16.28515625" style="166" bestFit="1" customWidth="1"/>
    <col min="16139" max="16139" width="21.7109375" style="166" bestFit="1" customWidth="1"/>
    <col min="16140" max="16384" width="11.42578125" style="166"/>
  </cols>
  <sheetData>
    <row r="2" spans="1:10" ht="33.75" customHeight="1" x14ac:dyDescent="0.2">
      <c r="A2" s="237" t="s">
        <v>371</v>
      </c>
      <c r="B2" s="237"/>
      <c r="C2" s="237"/>
      <c r="D2" s="237"/>
      <c r="E2" s="237"/>
      <c r="F2" s="237"/>
      <c r="G2" s="237"/>
      <c r="H2" s="237"/>
    </row>
    <row r="3" spans="1:10" ht="17.25" customHeight="1" x14ac:dyDescent="0.2">
      <c r="A3" s="237" t="s">
        <v>35</v>
      </c>
      <c r="B3" s="237"/>
      <c r="C3" s="237"/>
      <c r="D3" s="237"/>
      <c r="E3" s="237"/>
      <c r="F3" s="237"/>
      <c r="G3" s="238"/>
      <c r="H3" s="238"/>
    </row>
    <row r="4" spans="1:10" ht="10.5" customHeight="1" x14ac:dyDescent="0.2">
      <c r="A4" s="167"/>
      <c r="B4" s="168"/>
      <c r="C4" s="168"/>
      <c r="D4" s="168"/>
      <c r="E4" s="168"/>
    </row>
    <row r="5" spans="1:10" ht="27.75" customHeight="1" x14ac:dyDescent="0.2">
      <c r="A5" s="169"/>
      <c r="B5" s="170"/>
      <c r="C5" s="170"/>
      <c r="D5" s="171"/>
      <c r="E5" s="172"/>
      <c r="F5" s="173" t="s">
        <v>380</v>
      </c>
      <c r="G5" s="173" t="s">
        <v>381</v>
      </c>
      <c r="H5" s="174" t="s">
        <v>382</v>
      </c>
      <c r="I5" s="175"/>
    </row>
    <row r="6" spans="1:10" ht="27.75" customHeight="1" x14ac:dyDescent="0.2">
      <c r="A6" s="239" t="s">
        <v>36</v>
      </c>
      <c r="B6" s="240"/>
      <c r="C6" s="240"/>
      <c r="D6" s="240"/>
      <c r="E6" s="241"/>
      <c r="F6" s="176">
        <f>+F7+F8</f>
        <v>9794610.1899999995</v>
      </c>
      <c r="G6" s="176">
        <f>G7+G8</f>
        <v>10177279.07</v>
      </c>
      <c r="H6" s="176">
        <f>+H7+H8</f>
        <v>10292440.189999999</v>
      </c>
      <c r="I6" s="177"/>
    </row>
    <row r="7" spans="1:10" ht="22.5" customHeight="1" x14ac:dyDescent="0.2">
      <c r="A7" s="242" t="s">
        <v>0</v>
      </c>
      <c r="B7" s="243"/>
      <c r="C7" s="243"/>
      <c r="D7" s="243"/>
      <c r="E7" s="244"/>
      <c r="F7" s="178">
        <f>'Opći dio - Prihodi'!D3</f>
        <v>9794610.1899999995</v>
      </c>
      <c r="G7" s="178">
        <f>'Opći dio - Prihodi'!E3</f>
        <v>10177279.07</v>
      </c>
      <c r="H7" s="178">
        <f>'Opći dio - Prihodi'!F3</f>
        <v>10292440.189999999</v>
      </c>
    </row>
    <row r="8" spans="1:10" ht="22.5" customHeight="1" x14ac:dyDescent="0.2">
      <c r="A8" s="245" t="s">
        <v>289</v>
      </c>
      <c r="B8" s="244"/>
      <c r="C8" s="244"/>
      <c r="D8" s="244"/>
      <c r="E8" s="244"/>
      <c r="F8" s="178">
        <v>0</v>
      </c>
      <c r="G8" s="178">
        <v>0</v>
      </c>
      <c r="H8" s="178">
        <v>0</v>
      </c>
    </row>
    <row r="9" spans="1:10" ht="22.5" customHeight="1" x14ac:dyDescent="0.2">
      <c r="A9" s="179" t="s">
        <v>37</v>
      </c>
      <c r="B9" s="180"/>
      <c r="C9" s="180"/>
      <c r="D9" s="180"/>
      <c r="E9" s="180"/>
      <c r="F9" s="176">
        <f>+F10+F11</f>
        <v>9954809.9500000011</v>
      </c>
      <c r="G9" s="176">
        <f>+G10+G11</f>
        <v>10203794.59</v>
      </c>
      <c r="H9" s="176">
        <f>+H10+H11</f>
        <v>10292440.189999999</v>
      </c>
    </row>
    <row r="10" spans="1:10" ht="22.5" customHeight="1" x14ac:dyDescent="0.2">
      <c r="A10" s="246" t="s">
        <v>1</v>
      </c>
      <c r="B10" s="243"/>
      <c r="C10" s="243"/>
      <c r="D10" s="243"/>
      <c r="E10" s="243"/>
      <c r="F10" s="178">
        <f>'Opći dio - Rashodi'!D3</f>
        <v>9835531.9900000002</v>
      </c>
      <c r="G10" s="178">
        <f>'Opći dio - Rashodi'!E3</f>
        <v>10136294.59</v>
      </c>
      <c r="H10" s="178">
        <f>'Opći dio - Rashodi'!F3</f>
        <v>10224940.189999999</v>
      </c>
      <c r="I10" s="181"/>
      <c r="J10" s="181"/>
    </row>
    <row r="11" spans="1:10" ht="22.5" customHeight="1" x14ac:dyDescent="0.2">
      <c r="A11" s="247" t="s">
        <v>323</v>
      </c>
      <c r="B11" s="244"/>
      <c r="C11" s="244"/>
      <c r="D11" s="244"/>
      <c r="E11" s="244"/>
      <c r="F11" s="182">
        <f>'Opći dio - Rashodi'!D69</f>
        <v>119277.95999999999</v>
      </c>
      <c r="G11" s="182">
        <f>'Opći dio - Rashodi'!E69</f>
        <v>67500</v>
      </c>
      <c r="H11" s="182">
        <f>'Opći dio - Rashodi'!F69</f>
        <v>67500</v>
      </c>
      <c r="I11" s="181"/>
      <c r="J11" s="181"/>
    </row>
    <row r="12" spans="1:10" ht="22.5" customHeight="1" x14ac:dyDescent="0.2">
      <c r="A12" s="248" t="s">
        <v>2</v>
      </c>
      <c r="B12" s="240"/>
      <c r="C12" s="240"/>
      <c r="D12" s="240"/>
      <c r="E12" s="240"/>
      <c r="F12" s="183">
        <f>+F6-F9</f>
        <v>-160199.76000000164</v>
      </c>
      <c r="G12" s="183">
        <f>+G6-G9</f>
        <v>-26515.519999999553</v>
      </c>
      <c r="H12" s="183">
        <f>+H6-H9</f>
        <v>0</v>
      </c>
      <c r="J12" s="181"/>
    </row>
    <row r="13" spans="1:10" ht="18" customHeight="1" x14ac:dyDescent="0.2">
      <c r="A13" s="237"/>
      <c r="B13" s="249"/>
      <c r="C13" s="249"/>
      <c r="D13" s="249"/>
      <c r="E13" s="249"/>
      <c r="F13" s="250"/>
      <c r="G13" s="250"/>
      <c r="H13" s="250"/>
    </row>
    <row r="14" spans="1:10" ht="27.75" customHeight="1" x14ac:dyDescent="0.2">
      <c r="A14" s="169"/>
      <c r="B14" s="170"/>
      <c r="C14" s="170"/>
      <c r="D14" s="171"/>
      <c r="E14" s="172"/>
      <c r="F14" s="173" t="s">
        <v>380</v>
      </c>
      <c r="G14" s="173" t="s">
        <v>381</v>
      </c>
      <c r="H14" s="174" t="s">
        <v>382</v>
      </c>
      <c r="J14" s="181"/>
    </row>
    <row r="15" spans="1:10" ht="30.75" customHeight="1" x14ac:dyDescent="0.2">
      <c r="A15" s="251" t="s">
        <v>324</v>
      </c>
      <c r="B15" s="252"/>
      <c r="C15" s="252"/>
      <c r="D15" s="252"/>
      <c r="E15" s="253"/>
      <c r="F15" s="184">
        <f>2415+184300.28</f>
        <v>186715.28</v>
      </c>
      <c r="G15" s="184">
        <f>F16</f>
        <v>26515.51999999836</v>
      </c>
      <c r="H15" s="185">
        <v>0</v>
      </c>
      <c r="J15" s="181"/>
    </row>
    <row r="16" spans="1:10" ht="34.5" customHeight="1" x14ac:dyDescent="0.2">
      <c r="A16" s="234" t="s">
        <v>325</v>
      </c>
      <c r="B16" s="235"/>
      <c r="C16" s="235"/>
      <c r="D16" s="235"/>
      <c r="E16" s="236"/>
      <c r="F16" s="186">
        <f>F12+F15</f>
        <v>26515.51999999836</v>
      </c>
      <c r="G16" s="186">
        <f>G12+G15</f>
        <v>-1.1932570487260818E-9</v>
      </c>
      <c r="H16" s="183">
        <v>0</v>
      </c>
      <c r="J16" s="181"/>
    </row>
    <row r="17" spans="1:11" ht="21" customHeight="1" x14ac:dyDescent="0.2">
      <c r="A17" s="256"/>
      <c r="B17" s="249"/>
      <c r="C17" s="249"/>
      <c r="D17" s="249"/>
      <c r="E17" s="249"/>
      <c r="F17" s="250"/>
      <c r="G17" s="250"/>
      <c r="H17" s="250"/>
      <c r="J17" s="181"/>
    </row>
    <row r="18" spans="1:11" ht="27.75" customHeight="1" x14ac:dyDescent="0.2">
      <c r="A18" s="169"/>
      <c r="B18" s="170"/>
      <c r="C18" s="170"/>
      <c r="D18" s="171"/>
      <c r="E18" s="172"/>
      <c r="F18" s="173" t="s">
        <v>380</v>
      </c>
      <c r="G18" s="173" t="s">
        <v>381</v>
      </c>
      <c r="H18" s="174" t="s">
        <v>382</v>
      </c>
      <c r="J18" s="181"/>
      <c r="K18" s="181"/>
    </row>
    <row r="19" spans="1:11" ht="22.5" customHeight="1" x14ac:dyDescent="0.2">
      <c r="A19" s="242" t="s">
        <v>3</v>
      </c>
      <c r="B19" s="243"/>
      <c r="C19" s="243"/>
      <c r="D19" s="243"/>
      <c r="E19" s="243"/>
      <c r="F19" s="187">
        <v>0</v>
      </c>
      <c r="G19" s="187">
        <v>0</v>
      </c>
      <c r="H19" s="187">
        <v>0</v>
      </c>
      <c r="J19" s="181"/>
    </row>
    <row r="20" spans="1:11" ht="33.75" customHeight="1" x14ac:dyDescent="0.2">
      <c r="A20" s="242" t="s">
        <v>4</v>
      </c>
      <c r="B20" s="243"/>
      <c r="C20" s="243"/>
      <c r="D20" s="243"/>
      <c r="E20" s="243"/>
      <c r="F20" s="187">
        <v>0</v>
      </c>
      <c r="G20" s="187">
        <v>0</v>
      </c>
      <c r="H20" s="187">
        <v>0</v>
      </c>
    </row>
    <row r="21" spans="1:11" ht="22.5" customHeight="1" x14ac:dyDescent="0.2">
      <c r="A21" s="248" t="s">
        <v>5</v>
      </c>
      <c r="B21" s="240"/>
      <c r="C21" s="240"/>
      <c r="D21" s="240"/>
      <c r="E21" s="240"/>
      <c r="F21" s="188">
        <f>F19-F20</f>
        <v>0</v>
      </c>
      <c r="G21" s="188">
        <f>G19-G20</f>
        <v>0</v>
      </c>
      <c r="H21" s="188">
        <f>H19-H20</f>
        <v>0</v>
      </c>
      <c r="J21" s="189"/>
      <c r="K21" s="181"/>
    </row>
    <row r="22" spans="1:11" ht="18.75" customHeight="1" x14ac:dyDescent="0.2">
      <c r="A22" s="256"/>
      <c r="B22" s="249"/>
      <c r="C22" s="249"/>
      <c r="D22" s="249"/>
      <c r="E22" s="249"/>
      <c r="F22" s="250"/>
      <c r="G22" s="250"/>
      <c r="H22" s="250"/>
    </row>
    <row r="23" spans="1:11" ht="22.5" customHeight="1" x14ac:dyDescent="0.2">
      <c r="A23" s="246" t="s">
        <v>6</v>
      </c>
      <c r="B23" s="243"/>
      <c r="C23" s="243"/>
      <c r="D23" s="243"/>
      <c r="E23" s="243"/>
      <c r="F23" s="187" t="str">
        <f>IF((F12+F16+F21)&lt;&gt;0,"NESLAGANJE ZBROJA",(F12+F16+F21))</f>
        <v>NESLAGANJE ZBROJA</v>
      </c>
      <c r="G23" s="187" t="str">
        <f>IF((G12+G16+G21)&lt;&gt;0,"NESLAGANJE ZBROJA",(G12+G16+G21))</f>
        <v>NESLAGANJE ZBROJA</v>
      </c>
      <c r="H23" s="187">
        <f>IF((H12+H16+H21)&lt;&gt;0,"NESLAGANJE ZBROJA",(H12+H16+H21))</f>
        <v>0</v>
      </c>
    </row>
    <row r="24" spans="1:11" ht="18" customHeight="1" x14ac:dyDescent="0.2">
      <c r="A24" s="190"/>
      <c r="B24" s="168"/>
      <c r="C24" s="168"/>
      <c r="D24" s="168"/>
      <c r="E24" s="168"/>
    </row>
    <row r="25" spans="1:11" ht="42" customHeight="1" x14ac:dyDescent="0.2">
      <c r="A25" s="254" t="s">
        <v>326</v>
      </c>
      <c r="B25" s="255"/>
      <c r="C25" s="255"/>
      <c r="D25" s="255"/>
      <c r="E25" s="255"/>
      <c r="F25" s="255"/>
      <c r="G25" s="255"/>
      <c r="H25" s="255"/>
    </row>
    <row r="26" spans="1:11" x14ac:dyDescent="0.2">
      <c r="E26" s="192"/>
    </row>
    <row r="30" spans="1:11" x14ac:dyDescent="0.2">
      <c r="F30" s="181"/>
      <c r="G30" s="181"/>
      <c r="H30" s="181"/>
    </row>
    <row r="31" spans="1:11" x14ac:dyDescent="0.2">
      <c r="F31" s="181"/>
      <c r="G31" s="181"/>
      <c r="H31" s="181"/>
    </row>
    <row r="32" spans="1:11" x14ac:dyDescent="0.2">
      <c r="E32" s="193"/>
      <c r="F32" s="194"/>
      <c r="G32" s="194"/>
      <c r="H32" s="194"/>
    </row>
    <row r="33" spans="5:8" x14ac:dyDescent="0.2">
      <c r="E33" s="193"/>
      <c r="F33" s="181"/>
      <c r="G33" s="181"/>
      <c r="H33" s="181"/>
    </row>
    <row r="34" spans="5:8" x14ac:dyDescent="0.2">
      <c r="E34" s="193"/>
      <c r="F34" s="181"/>
      <c r="G34" s="181"/>
      <c r="H34" s="181"/>
    </row>
    <row r="35" spans="5:8" x14ac:dyDescent="0.2">
      <c r="E35" s="193"/>
      <c r="F35" s="181"/>
      <c r="G35" s="181"/>
      <c r="H35" s="181"/>
    </row>
    <row r="36" spans="5:8" x14ac:dyDescent="0.2">
      <c r="E36" s="193"/>
      <c r="F36" s="181"/>
      <c r="G36" s="181"/>
      <c r="H36" s="181"/>
    </row>
    <row r="37" spans="5:8" x14ac:dyDescent="0.2">
      <c r="E37" s="193"/>
    </row>
    <row r="42" spans="5:8" x14ac:dyDescent="0.2">
      <c r="F42" s="181"/>
    </row>
    <row r="43" spans="5:8" x14ac:dyDescent="0.2">
      <c r="F43" s="181"/>
    </row>
    <row r="44" spans="5:8" x14ac:dyDescent="0.2">
      <c r="F44" s="181"/>
    </row>
  </sheetData>
  <mergeCells count="18">
    <mergeCell ref="A25:H25"/>
    <mergeCell ref="A17:H17"/>
    <mergeCell ref="A19:E19"/>
    <mergeCell ref="A20:E20"/>
    <mergeCell ref="A21:E21"/>
    <mergeCell ref="A22:H22"/>
    <mergeCell ref="A23:E23"/>
    <mergeCell ref="A16:E16"/>
    <mergeCell ref="A2:H2"/>
    <mergeCell ref="A3:H3"/>
    <mergeCell ref="A6:E6"/>
    <mergeCell ref="A7:E7"/>
    <mergeCell ref="A8:E8"/>
    <mergeCell ref="A10:E10"/>
    <mergeCell ref="A11:E11"/>
    <mergeCell ref="A12:E12"/>
    <mergeCell ref="A13:H13"/>
    <mergeCell ref="A15:E15"/>
  </mergeCells>
  <printOptions horizontalCentered="1"/>
  <pageMargins left="0.7" right="0.7" top="0.75" bottom="0.75" header="0.3" footer="0.3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showGridLines="0" topLeftCell="B1" zoomScaleNormal="100" workbookViewId="0">
      <selection activeCell="F23" sqref="F23"/>
    </sheetView>
  </sheetViews>
  <sheetFormatPr defaultColWidth="9.140625" defaultRowHeight="12" x14ac:dyDescent="0.2"/>
  <cols>
    <col min="1" max="1" width="9.28515625" style="46" hidden="1" customWidth="1"/>
    <col min="2" max="2" width="9.5703125" style="151" customWidth="1"/>
    <col min="3" max="3" width="58" style="150" customWidth="1"/>
    <col min="4" max="4" width="12.7109375" style="150" customWidth="1"/>
    <col min="5" max="5" width="12.5703125" style="150" customWidth="1"/>
    <col min="6" max="6" width="13.28515625" style="150" customWidth="1"/>
    <col min="7" max="16384" width="9.140625" style="51"/>
  </cols>
  <sheetData>
    <row r="1" spans="1:6" ht="12.75" thickBot="1" x14ac:dyDescent="0.25">
      <c r="C1" s="257"/>
      <c r="D1" s="258"/>
      <c r="E1" s="258"/>
      <c r="F1" s="258"/>
    </row>
    <row r="2" spans="1:6" s="116" customFormat="1" ht="42" customHeight="1" thickBot="1" x14ac:dyDescent="0.25">
      <c r="A2" s="46" t="s">
        <v>41</v>
      </c>
      <c r="B2" s="198" t="s">
        <v>42</v>
      </c>
      <c r="C2" s="199" t="s">
        <v>19</v>
      </c>
      <c r="D2" s="200" t="s">
        <v>329</v>
      </c>
      <c r="E2" s="200" t="s">
        <v>327</v>
      </c>
      <c r="F2" s="201" t="s">
        <v>330</v>
      </c>
    </row>
    <row r="3" spans="1:6" s="48" customFormat="1" ht="12.75" x14ac:dyDescent="0.2">
      <c r="A3" s="47">
        <f>LEN(B3)</f>
        <v>1</v>
      </c>
      <c r="B3" s="202">
        <v>6</v>
      </c>
      <c r="C3" s="147" t="s">
        <v>227</v>
      </c>
      <c r="D3" s="154">
        <f>D4+D35+D52+D59+D70+D81</f>
        <v>9794610.1899999995</v>
      </c>
      <c r="E3" s="154">
        <f>E4+E35+E52+E59+E70+E81</f>
        <v>10177279.07</v>
      </c>
      <c r="F3" s="203">
        <f>F4+F35+F52+F59+F70+F81</f>
        <v>10292440.189999999</v>
      </c>
    </row>
    <row r="4" spans="1:6" s="50" customFormat="1" ht="15.75" customHeight="1" x14ac:dyDescent="0.2">
      <c r="A4" s="49">
        <f t="shared" ref="A4:A75" si="0">LEN(B4)</f>
        <v>2</v>
      </c>
      <c r="B4" s="202">
        <v>63</v>
      </c>
      <c r="C4" s="147" t="s">
        <v>228</v>
      </c>
      <c r="D4" s="154">
        <f>D5+D8+D15+D26</f>
        <v>8271850</v>
      </c>
      <c r="E4" s="154">
        <f t="shared" ref="E4:F4" si="1">E5+E8+E15+E26</f>
        <v>8618818.8800000008</v>
      </c>
      <c r="F4" s="203">
        <f t="shared" si="1"/>
        <v>8733980</v>
      </c>
    </row>
    <row r="5" spans="1:6" s="50" customFormat="1" ht="12.75" x14ac:dyDescent="0.2">
      <c r="A5" s="49">
        <f t="shared" si="0"/>
        <v>3</v>
      </c>
      <c r="B5" s="202">
        <v>632</v>
      </c>
      <c r="C5" s="148" t="s">
        <v>229</v>
      </c>
      <c r="D5" s="155">
        <f>D6</f>
        <v>0</v>
      </c>
      <c r="E5" s="155">
        <f t="shared" ref="E5:F5" si="2">E6</f>
        <v>0</v>
      </c>
      <c r="F5" s="204">
        <f t="shared" si="2"/>
        <v>0</v>
      </c>
    </row>
    <row r="6" spans="1:6" s="52" customFormat="1" ht="12.75" x14ac:dyDescent="0.2">
      <c r="A6" s="46">
        <f t="shared" si="0"/>
        <v>4</v>
      </c>
      <c r="B6" s="205">
        <v>6321</v>
      </c>
      <c r="C6" s="152" t="s">
        <v>230</v>
      </c>
      <c r="D6" s="156">
        <f>SUM(D7)</f>
        <v>0</v>
      </c>
      <c r="E6" s="156">
        <f t="shared" ref="E6:F6" si="3">SUM(E7)</f>
        <v>0</v>
      </c>
      <c r="F6" s="206">
        <f t="shared" si="3"/>
        <v>0</v>
      </c>
    </row>
    <row r="7" spans="1:6" s="77" customFormat="1" ht="12.75" hidden="1" x14ac:dyDescent="0.2">
      <c r="A7" s="76">
        <f t="shared" si="0"/>
        <v>5</v>
      </c>
      <c r="B7" s="207">
        <v>63211</v>
      </c>
      <c r="C7" s="153" t="s">
        <v>230</v>
      </c>
      <c r="D7" s="157"/>
      <c r="E7" s="157"/>
      <c r="F7" s="208"/>
    </row>
    <row r="8" spans="1:6" s="50" customFormat="1" ht="12.75" x14ac:dyDescent="0.2">
      <c r="A8" s="49">
        <f t="shared" si="0"/>
        <v>3</v>
      </c>
      <c r="B8" s="202">
        <v>636</v>
      </c>
      <c r="C8" s="148" t="s">
        <v>231</v>
      </c>
      <c r="D8" s="155">
        <f>D9+D12</f>
        <v>8271850</v>
      </c>
      <c r="E8" s="155">
        <f>E9+E12</f>
        <v>8568480</v>
      </c>
      <c r="F8" s="204">
        <f>F9+F12</f>
        <v>8733980</v>
      </c>
    </row>
    <row r="9" spans="1:6" s="52" customFormat="1" ht="25.5" x14ac:dyDescent="0.2">
      <c r="A9" s="46">
        <f t="shared" si="0"/>
        <v>4</v>
      </c>
      <c r="B9" s="205">
        <v>6361</v>
      </c>
      <c r="C9" s="152" t="s">
        <v>232</v>
      </c>
      <c r="D9" s="156">
        <f>D10+D11</f>
        <v>8182850</v>
      </c>
      <c r="E9" s="156">
        <f t="shared" ref="E9:F9" si="4">E10+E11</f>
        <v>8507480</v>
      </c>
      <c r="F9" s="206">
        <f t="shared" si="4"/>
        <v>8672980</v>
      </c>
    </row>
    <row r="10" spans="1:6" s="77" customFormat="1" ht="24" x14ac:dyDescent="0.2">
      <c r="A10" s="76">
        <f t="shared" si="0"/>
        <v>5</v>
      </c>
      <c r="B10" s="207">
        <v>63612</v>
      </c>
      <c r="C10" s="153" t="s">
        <v>291</v>
      </c>
      <c r="D10" s="157">
        <f>'Plan prih. po izvorima'!E5</f>
        <v>7610025</v>
      </c>
      <c r="E10" s="157">
        <f>'Plan prih. po izvorima'!E22</f>
        <v>7964500</v>
      </c>
      <c r="F10" s="208">
        <f>'Plan prih. po izvorima'!E39</f>
        <v>8130000</v>
      </c>
    </row>
    <row r="11" spans="1:6" s="77" customFormat="1" ht="24" x14ac:dyDescent="0.2">
      <c r="A11" s="76"/>
      <c r="B11" s="207">
        <v>63613</v>
      </c>
      <c r="C11" s="153" t="s">
        <v>292</v>
      </c>
      <c r="D11" s="157">
        <f>'Plan prih. po izvorima'!E6</f>
        <v>572825</v>
      </c>
      <c r="E11" s="157">
        <f>'Plan prih. po izvorima'!E23</f>
        <v>542980</v>
      </c>
      <c r="F11" s="208">
        <f>'Plan prih. po izvorima'!E40</f>
        <v>542980</v>
      </c>
    </row>
    <row r="12" spans="1:6" s="52" customFormat="1" ht="25.5" x14ac:dyDescent="0.2">
      <c r="A12" s="46">
        <f t="shared" si="0"/>
        <v>4</v>
      </c>
      <c r="B12" s="205">
        <v>6362</v>
      </c>
      <c r="C12" s="152" t="s">
        <v>233</v>
      </c>
      <c r="D12" s="156">
        <f>D13+D14</f>
        <v>89000</v>
      </c>
      <c r="E12" s="156">
        <f t="shared" ref="E12:F12" si="5">E13+E14</f>
        <v>61000</v>
      </c>
      <c r="F12" s="206">
        <f t="shared" si="5"/>
        <v>61000</v>
      </c>
    </row>
    <row r="13" spans="1:6" s="77" customFormat="1" ht="24" x14ac:dyDescent="0.2">
      <c r="A13" s="76">
        <f t="shared" si="0"/>
        <v>5</v>
      </c>
      <c r="B13" s="207">
        <v>63622</v>
      </c>
      <c r="C13" s="153" t="s">
        <v>293</v>
      </c>
      <c r="D13" s="157">
        <f>'Plan prih. po izvorima'!E7</f>
        <v>80000</v>
      </c>
      <c r="E13" s="157">
        <f>'Plan prih. po izvorima'!E24</f>
        <v>50000</v>
      </c>
      <c r="F13" s="208">
        <f>'Plan prih. po izvorima'!E41</f>
        <v>50000</v>
      </c>
    </row>
    <row r="14" spans="1:6" s="77" customFormat="1" ht="24" x14ac:dyDescent="0.2">
      <c r="A14" s="76">
        <f t="shared" si="0"/>
        <v>5</v>
      </c>
      <c r="B14" s="207">
        <v>63623</v>
      </c>
      <c r="C14" s="153" t="s">
        <v>294</v>
      </c>
      <c r="D14" s="157">
        <f>'Plan prih. po izvorima'!E8</f>
        <v>9000</v>
      </c>
      <c r="E14" s="157">
        <f>'Plan prih. po izvorima'!E25</f>
        <v>11000</v>
      </c>
      <c r="F14" s="208">
        <f>'Plan prih. po izvorima'!E42</f>
        <v>11000</v>
      </c>
    </row>
    <row r="15" spans="1:6" s="77" customFormat="1" ht="12.75" x14ac:dyDescent="0.2">
      <c r="A15" s="76">
        <f t="shared" si="0"/>
        <v>3</v>
      </c>
      <c r="B15" s="202">
        <v>638</v>
      </c>
      <c r="C15" s="148" t="s">
        <v>312</v>
      </c>
      <c r="D15" s="155">
        <f>D16+D21</f>
        <v>0</v>
      </c>
      <c r="E15" s="155">
        <f t="shared" ref="E15:F15" si="6">E16+E21</f>
        <v>50338.879999999997</v>
      </c>
      <c r="F15" s="204">
        <f t="shared" si="6"/>
        <v>0</v>
      </c>
    </row>
    <row r="16" spans="1:6" s="77" customFormat="1" ht="12.75" x14ac:dyDescent="0.2">
      <c r="A16" s="46">
        <f t="shared" si="0"/>
        <v>4</v>
      </c>
      <c r="B16" s="205">
        <v>6381</v>
      </c>
      <c r="C16" s="152" t="s">
        <v>313</v>
      </c>
      <c r="D16" s="156">
        <f>D17+D18+D19+D20</f>
        <v>0</v>
      </c>
      <c r="E16" s="156">
        <f t="shared" ref="E16:F16" si="7">E17+E18+E19+E20</f>
        <v>50338.879999999997</v>
      </c>
      <c r="F16" s="206">
        <f t="shared" si="7"/>
        <v>0</v>
      </c>
    </row>
    <row r="17" spans="1:6" s="77" customFormat="1" ht="12" customHeight="1" x14ac:dyDescent="0.2">
      <c r="A17" s="76">
        <f t="shared" si="0"/>
        <v>5</v>
      </c>
      <c r="B17" s="207">
        <v>63811</v>
      </c>
      <c r="C17" s="153" t="s">
        <v>295</v>
      </c>
      <c r="D17" s="157">
        <f>'Plan prih. po izvorima'!E16</f>
        <v>0</v>
      </c>
      <c r="E17" s="157">
        <f>'Plan prih. po izvorima'!E33</f>
        <v>50338.879999999997</v>
      </c>
      <c r="F17" s="208">
        <v>0</v>
      </c>
    </row>
    <row r="18" spans="1:6" s="77" customFormat="1" ht="12" customHeight="1" x14ac:dyDescent="0.2">
      <c r="A18" s="76">
        <f t="shared" si="0"/>
        <v>5</v>
      </c>
      <c r="B18" s="207">
        <v>63812</v>
      </c>
      <c r="C18" s="153" t="s">
        <v>296</v>
      </c>
      <c r="D18" s="157">
        <v>0</v>
      </c>
      <c r="E18" s="157">
        <v>0</v>
      </c>
      <c r="F18" s="208">
        <v>0</v>
      </c>
    </row>
    <row r="19" spans="1:6" s="77" customFormat="1" ht="24" hidden="1" x14ac:dyDescent="0.2">
      <c r="A19" s="76">
        <f t="shared" si="0"/>
        <v>5</v>
      </c>
      <c r="B19" s="207" t="s">
        <v>297</v>
      </c>
      <c r="C19" s="153" t="s">
        <v>298</v>
      </c>
      <c r="D19" s="157"/>
      <c r="E19" s="157"/>
      <c r="F19" s="208"/>
    </row>
    <row r="20" spans="1:6" s="77" customFormat="1" ht="24" hidden="1" x14ac:dyDescent="0.2">
      <c r="A20" s="76">
        <f t="shared" si="0"/>
        <v>5</v>
      </c>
      <c r="B20" s="207" t="s">
        <v>299</v>
      </c>
      <c r="C20" s="153" t="s">
        <v>300</v>
      </c>
      <c r="D20" s="157"/>
      <c r="E20" s="157"/>
      <c r="F20" s="208"/>
    </row>
    <row r="21" spans="1:6" s="77" customFormat="1" ht="12.75" x14ac:dyDescent="0.2">
      <c r="A21" s="76">
        <f t="shared" si="0"/>
        <v>4</v>
      </c>
      <c r="B21" s="205">
        <v>6382</v>
      </c>
      <c r="C21" s="152" t="s">
        <v>314</v>
      </c>
      <c r="D21" s="156">
        <f>D22+D23+D24+D25</f>
        <v>0</v>
      </c>
      <c r="E21" s="156">
        <f t="shared" ref="E21:F21" si="8">E22+E23+E24+E25</f>
        <v>0</v>
      </c>
      <c r="F21" s="206">
        <f t="shared" si="8"/>
        <v>0</v>
      </c>
    </row>
    <row r="22" spans="1:6" s="77" customFormat="1" ht="24" hidden="1" x14ac:dyDescent="0.2">
      <c r="A22" s="76">
        <f t="shared" si="0"/>
        <v>5</v>
      </c>
      <c r="B22" s="207">
        <v>63821</v>
      </c>
      <c r="C22" s="153" t="s">
        <v>301</v>
      </c>
      <c r="D22" s="157"/>
      <c r="E22" s="157"/>
      <c r="F22" s="208"/>
    </row>
    <row r="23" spans="1:6" s="77" customFormat="1" ht="24" hidden="1" x14ac:dyDescent="0.2">
      <c r="A23" s="76">
        <f t="shared" si="0"/>
        <v>5</v>
      </c>
      <c r="B23" s="207">
        <v>63822</v>
      </c>
      <c r="C23" s="153" t="s">
        <v>302</v>
      </c>
      <c r="D23" s="157"/>
      <c r="E23" s="157"/>
      <c r="F23" s="208"/>
    </row>
    <row r="24" spans="1:6" s="77" customFormat="1" ht="24" hidden="1" x14ac:dyDescent="0.2">
      <c r="A24" s="76">
        <f t="shared" si="0"/>
        <v>5</v>
      </c>
      <c r="B24" s="207" t="s">
        <v>303</v>
      </c>
      <c r="C24" s="153" t="s">
        <v>304</v>
      </c>
      <c r="D24" s="157"/>
      <c r="E24" s="157"/>
      <c r="F24" s="208"/>
    </row>
    <row r="25" spans="1:6" s="77" customFormat="1" ht="24" hidden="1" x14ac:dyDescent="0.2">
      <c r="A25" s="76">
        <f t="shared" si="0"/>
        <v>5</v>
      </c>
      <c r="B25" s="207" t="s">
        <v>305</v>
      </c>
      <c r="C25" s="153" t="s">
        <v>306</v>
      </c>
      <c r="D25" s="157"/>
      <c r="E25" s="157"/>
      <c r="F25" s="208"/>
    </row>
    <row r="26" spans="1:6" s="77" customFormat="1" ht="12.75" x14ac:dyDescent="0.2">
      <c r="A26" s="76">
        <f t="shared" si="0"/>
        <v>3</v>
      </c>
      <c r="B26" s="202">
        <v>639</v>
      </c>
      <c r="C26" s="148" t="s">
        <v>307</v>
      </c>
      <c r="D26" s="155">
        <f>D27+D29+D31+D33</f>
        <v>0</v>
      </c>
      <c r="E26" s="155">
        <f t="shared" ref="E26:F26" si="9">E27+E29+E31+E33</f>
        <v>0</v>
      </c>
      <c r="F26" s="204">
        <f t="shared" si="9"/>
        <v>0</v>
      </c>
    </row>
    <row r="27" spans="1:6" s="77" customFormat="1" ht="12.75" x14ac:dyDescent="0.2">
      <c r="A27" s="76">
        <f t="shared" si="0"/>
        <v>4</v>
      </c>
      <c r="B27" s="207">
        <v>6391</v>
      </c>
      <c r="C27" s="153" t="s">
        <v>308</v>
      </c>
      <c r="D27" s="156">
        <f>D28</f>
        <v>0</v>
      </c>
      <c r="E27" s="156">
        <f t="shared" ref="E27:F27" si="10">E28</f>
        <v>0</v>
      </c>
      <c r="F27" s="206">
        <f t="shared" si="10"/>
        <v>0</v>
      </c>
    </row>
    <row r="28" spans="1:6" s="77" customFormat="1" ht="12.75" x14ac:dyDescent="0.2">
      <c r="A28" s="76">
        <f t="shared" si="0"/>
        <v>5</v>
      </c>
      <c r="B28" s="207">
        <v>63911</v>
      </c>
      <c r="C28" s="153" t="s">
        <v>308</v>
      </c>
      <c r="D28" s="157"/>
      <c r="E28" s="157"/>
      <c r="F28" s="208"/>
    </row>
    <row r="29" spans="1:6" s="77" customFormat="1" ht="12.75" x14ac:dyDescent="0.2">
      <c r="A29" s="76">
        <f t="shared" si="0"/>
        <v>4</v>
      </c>
      <c r="B29" s="207">
        <v>3692</v>
      </c>
      <c r="C29" s="153" t="s">
        <v>309</v>
      </c>
      <c r="D29" s="156">
        <f>D30</f>
        <v>0</v>
      </c>
      <c r="E29" s="156">
        <f t="shared" ref="E29:F29" si="11">E30</f>
        <v>0</v>
      </c>
      <c r="F29" s="206">
        <f t="shared" si="11"/>
        <v>0</v>
      </c>
    </row>
    <row r="30" spans="1:6" s="77" customFormat="1" ht="12.75" x14ac:dyDescent="0.2">
      <c r="A30" s="76">
        <f t="shared" si="0"/>
        <v>5</v>
      </c>
      <c r="B30" s="207">
        <v>63921</v>
      </c>
      <c r="C30" s="153" t="s">
        <v>309</v>
      </c>
      <c r="D30" s="157"/>
      <c r="E30" s="157"/>
      <c r="F30" s="208"/>
    </row>
    <row r="31" spans="1:6" s="77" customFormat="1" ht="24" x14ac:dyDescent="0.2">
      <c r="A31" s="76">
        <f t="shared" si="0"/>
        <v>4</v>
      </c>
      <c r="B31" s="207">
        <v>6393</v>
      </c>
      <c r="C31" s="153" t="s">
        <v>310</v>
      </c>
      <c r="D31" s="156">
        <f>D32</f>
        <v>0</v>
      </c>
      <c r="E31" s="156">
        <f t="shared" ref="E31:F31" si="12">E32</f>
        <v>0</v>
      </c>
      <c r="F31" s="206">
        <f t="shared" si="12"/>
        <v>0</v>
      </c>
    </row>
    <row r="32" spans="1:6" s="77" customFormat="1" ht="24" hidden="1" x14ac:dyDescent="0.2">
      <c r="A32" s="76">
        <f t="shared" si="0"/>
        <v>5</v>
      </c>
      <c r="B32" s="207">
        <v>63931</v>
      </c>
      <c r="C32" s="153" t="s">
        <v>310</v>
      </c>
      <c r="D32" s="157"/>
      <c r="E32" s="157"/>
      <c r="F32" s="208"/>
    </row>
    <row r="33" spans="1:6" s="77" customFormat="1" ht="25.5" x14ac:dyDescent="0.2">
      <c r="A33" s="46">
        <f t="shared" si="0"/>
        <v>4</v>
      </c>
      <c r="B33" s="205">
        <v>6394</v>
      </c>
      <c r="C33" s="152" t="s">
        <v>311</v>
      </c>
      <c r="D33" s="156">
        <f>D34</f>
        <v>0</v>
      </c>
      <c r="E33" s="156">
        <f t="shared" ref="E33:F33" si="13">E34</f>
        <v>0</v>
      </c>
      <c r="F33" s="206">
        <f t="shared" si="13"/>
        <v>0</v>
      </c>
    </row>
    <row r="34" spans="1:6" s="77" customFormat="1" ht="24" hidden="1" x14ac:dyDescent="0.2">
      <c r="A34" s="76">
        <f t="shared" si="0"/>
        <v>5</v>
      </c>
      <c r="B34" s="207">
        <v>63941</v>
      </c>
      <c r="C34" s="153" t="s">
        <v>311</v>
      </c>
      <c r="D34" s="157"/>
      <c r="E34" s="157"/>
      <c r="F34" s="208"/>
    </row>
    <row r="35" spans="1:6" s="50" customFormat="1" ht="12.75" x14ac:dyDescent="0.2">
      <c r="A35" s="49">
        <f t="shared" si="0"/>
        <v>2</v>
      </c>
      <c r="B35" s="202">
        <v>64</v>
      </c>
      <c r="C35" s="147" t="s">
        <v>234</v>
      </c>
      <c r="D35" s="154">
        <f>D36+D44</f>
        <v>80</v>
      </c>
      <c r="E35" s="154">
        <f>E36+E44</f>
        <v>80</v>
      </c>
      <c r="F35" s="203">
        <f>F36+F44</f>
        <v>80</v>
      </c>
    </row>
    <row r="36" spans="1:6" s="50" customFormat="1" ht="12.75" x14ac:dyDescent="0.2">
      <c r="A36" s="49">
        <f t="shared" si="0"/>
        <v>3</v>
      </c>
      <c r="B36" s="202">
        <v>641</v>
      </c>
      <c r="C36" s="148" t="s">
        <v>235</v>
      </c>
      <c r="D36" s="155">
        <f>D37+D40+D42</f>
        <v>80</v>
      </c>
      <c r="E36" s="155">
        <f t="shared" ref="E36:F36" si="14">E37+E40+E42</f>
        <v>80</v>
      </c>
      <c r="F36" s="204">
        <f t="shared" si="14"/>
        <v>80</v>
      </c>
    </row>
    <row r="37" spans="1:6" s="52" customFormat="1" ht="12.75" x14ac:dyDescent="0.2">
      <c r="A37" s="46">
        <f t="shared" si="0"/>
        <v>4</v>
      </c>
      <c r="B37" s="205">
        <v>6413</v>
      </c>
      <c r="C37" s="152" t="s">
        <v>236</v>
      </c>
      <c r="D37" s="156">
        <f>D38+D39</f>
        <v>80</v>
      </c>
      <c r="E37" s="156">
        <f t="shared" ref="E37:F37" si="15">E38+E39</f>
        <v>80</v>
      </c>
      <c r="F37" s="206">
        <f t="shared" si="15"/>
        <v>80</v>
      </c>
    </row>
    <row r="38" spans="1:6" s="77" customFormat="1" ht="12.75" x14ac:dyDescent="0.2">
      <c r="A38" s="76">
        <f t="shared" si="0"/>
        <v>5</v>
      </c>
      <c r="B38" s="207">
        <v>64131</v>
      </c>
      <c r="C38" s="153" t="s">
        <v>237</v>
      </c>
      <c r="D38" s="157"/>
      <c r="E38" s="157"/>
      <c r="F38" s="208"/>
    </row>
    <row r="39" spans="1:6" s="77" customFormat="1" ht="12.75" x14ac:dyDescent="0.2">
      <c r="A39" s="76">
        <f t="shared" si="0"/>
        <v>5</v>
      </c>
      <c r="B39" s="207">
        <v>64132</v>
      </c>
      <c r="C39" s="153" t="s">
        <v>238</v>
      </c>
      <c r="D39" s="157">
        <f>'Plan prih. po izvorima'!C9</f>
        <v>80</v>
      </c>
      <c r="E39" s="157">
        <f>'Plan prih. po izvorima'!C26</f>
        <v>80</v>
      </c>
      <c r="F39" s="208">
        <f>'Plan prih. po izvorima'!C43</f>
        <v>80</v>
      </c>
    </row>
    <row r="40" spans="1:6" s="52" customFormat="1" ht="25.5" x14ac:dyDescent="0.2">
      <c r="A40" s="46">
        <f t="shared" si="0"/>
        <v>4</v>
      </c>
      <c r="B40" s="205">
        <v>6415</v>
      </c>
      <c r="C40" s="152" t="s">
        <v>239</v>
      </c>
      <c r="D40" s="156">
        <f>D41</f>
        <v>0</v>
      </c>
      <c r="E40" s="156">
        <f t="shared" ref="E40:F40" si="16">E41</f>
        <v>0</v>
      </c>
      <c r="F40" s="206">
        <f t="shared" si="16"/>
        <v>0</v>
      </c>
    </row>
    <row r="41" spans="1:6" s="77" customFormat="1" ht="12.75" x14ac:dyDescent="0.2">
      <c r="A41" s="76">
        <f t="shared" si="0"/>
        <v>5</v>
      </c>
      <c r="B41" s="207">
        <v>64151</v>
      </c>
      <c r="C41" s="153" t="s">
        <v>240</v>
      </c>
      <c r="D41" s="157"/>
      <c r="E41" s="157"/>
      <c r="F41" s="208"/>
    </row>
    <row r="42" spans="1:6" s="52" customFormat="1" ht="12.75" x14ac:dyDescent="0.2">
      <c r="A42" s="46">
        <f t="shared" si="0"/>
        <v>4</v>
      </c>
      <c r="B42" s="205">
        <v>6419</v>
      </c>
      <c r="C42" s="152" t="s">
        <v>241</v>
      </c>
      <c r="D42" s="156">
        <f>D43</f>
        <v>0</v>
      </c>
      <c r="E42" s="156">
        <f t="shared" ref="E42:F42" si="17">E43</f>
        <v>0</v>
      </c>
      <c r="F42" s="206">
        <f t="shared" si="17"/>
        <v>0</v>
      </c>
    </row>
    <row r="43" spans="1:6" s="77" customFormat="1" ht="12.75" hidden="1" x14ac:dyDescent="0.2">
      <c r="A43" s="76">
        <f t="shared" si="0"/>
        <v>5</v>
      </c>
      <c r="B43" s="207">
        <v>64199</v>
      </c>
      <c r="C43" s="153" t="s">
        <v>241</v>
      </c>
      <c r="D43" s="157"/>
      <c r="E43" s="157"/>
      <c r="F43" s="208"/>
    </row>
    <row r="44" spans="1:6" s="50" customFormat="1" ht="12.75" x14ac:dyDescent="0.2">
      <c r="A44" s="49">
        <f t="shared" si="0"/>
        <v>3</v>
      </c>
      <c r="B44" s="202">
        <v>642</v>
      </c>
      <c r="C44" s="148" t="s">
        <v>242</v>
      </c>
      <c r="D44" s="155">
        <f>D45+D47+D50</f>
        <v>0</v>
      </c>
      <c r="E44" s="155">
        <f t="shared" ref="E44:F44" si="18">E45+E47+E50</f>
        <v>0</v>
      </c>
      <c r="F44" s="204">
        <f t="shared" si="18"/>
        <v>0</v>
      </c>
    </row>
    <row r="45" spans="1:6" s="53" customFormat="1" ht="12.75" x14ac:dyDescent="0.2">
      <c r="A45" s="46">
        <f t="shared" si="0"/>
        <v>4</v>
      </c>
      <c r="B45" s="205">
        <v>6421</v>
      </c>
      <c r="C45" s="152" t="s">
        <v>243</v>
      </c>
      <c r="D45" s="158">
        <f>SUM(D46:D46)</f>
        <v>0</v>
      </c>
      <c r="E45" s="158">
        <f>SUM(E46:E46)</f>
        <v>0</v>
      </c>
      <c r="F45" s="209">
        <f>SUM(F46:F46)</f>
        <v>0</v>
      </c>
    </row>
    <row r="46" spans="1:6" s="78" customFormat="1" ht="24" x14ac:dyDescent="0.2">
      <c r="A46" s="76">
        <f t="shared" si="0"/>
        <v>5</v>
      </c>
      <c r="B46" s="207">
        <v>64219</v>
      </c>
      <c r="C46" s="153" t="s">
        <v>244</v>
      </c>
      <c r="D46" s="159"/>
      <c r="E46" s="159"/>
      <c r="F46" s="210"/>
    </row>
    <row r="47" spans="1:6" s="52" customFormat="1" ht="12.75" x14ac:dyDescent="0.2">
      <c r="A47" s="46">
        <f t="shared" si="0"/>
        <v>4</v>
      </c>
      <c r="B47" s="205">
        <v>6422</v>
      </c>
      <c r="C47" s="152" t="s">
        <v>245</v>
      </c>
      <c r="D47" s="156">
        <f>SUM(D48:D49)</f>
        <v>0</v>
      </c>
      <c r="E47" s="156">
        <f>SUM(E48:E49)</f>
        <v>0</v>
      </c>
      <c r="F47" s="206">
        <f>SUM(F48:F49)</f>
        <v>0</v>
      </c>
    </row>
    <row r="48" spans="1:6" s="77" customFormat="1" ht="12.75" hidden="1" x14ac:dyDescent="0.2">
      <c r="A48" s="76">
        <f t="shared" si="0"/>
        <v>5</v>
      </c>
      <c r="B48" s="207">
        <v>64225</v>
      </c>
      <c r="C48" s="153" t="s">
        <v>246</v>
      </c>
      <c r="D48" s="157"/>
      <c r="E48" s="157"/>
      <c r="F48" s="208"/>
    </row>
    <row r="49" spans="1:6" s="77" customFormat="1" ht="12.75" hidden="1" x14ac:dyDescent="0.2">
      <c r="A49" s="76">
        <f t="shared" si="0"/>
        <v>5</v>
      </c>
      <c r="B49" s="207">
        <v>64229</v>
      </c>
      <c r="C49" s="153" t="s">
        <v>247</v>
      </c>
      <c r="D49" s="160"/>
      <c r="E49" s="160"/>
      <c r="F49" s="211"/>
    </row>
    <row r="50" spans="1:6" s="52" customFormat="1" ht="12.75" x14ac:dyDescent="0.2">
      <c r="A50" s="46">
        <f t="shared" si="0"/>
        <v>4</v>
      </c>
      <c r="B50" s="205">
        <v>6429</v>
      </c>
      <c r="C50" s="152" t="s">
        <v>248</v>
      </c>
      <c r="D50" s="156">
        <f>D51</f>
        <v>0</v>
      </c>
      <c r="E50" s="156">
        <f t="shared" ref="E50:F50" si="19">E51</f>
        <v>0</v>
      </c>
      <c r="F50" s="206">
        <f t="shared" si="19"/>
        <v>0</v>
      </c>
    </row>
    <row r="51" spans="1:6" s="77" customFormat="1" ht="12.75" hidden="1" x14ac:dyDescent="0.2">
      <c r="A51" s="76">
        <f t="shared" si="0"/>
        <v>5</v>
      </c>
      <c r="B51" s="207">
        <v>64299</v>
      </c>
      <c r="C51" s="153" t="s">
        <v>248</v>
      </c>
      <c r="D51" s="157"/>
      <c r="E51" s="157"/>
      <c r="F51" s="208"/>
    </row>
    <row r="52" spans="1:6" s="50" customFormat="1" ht="25.5" x14ac:dyDescent="0.2">
      <c r="A52" s="49">
        <f t="shared" si="0"/>
        <v>2</v>
      </c>
      <c r="B52" s="202">
        <v>65</v>
      </c>
      <c r="C52" s="147" t="s">
        <v>249</v>
      </c>
      <c r="D52" s="154">
        <f>D53</f>
        <v>698900</v>
      </c>
      <c r="E52" s="154">
        <f t="shared" ref="E52:F52" si="20">E53</f>
        <v>734600</v>
      </c>
      <c r="F52" s="203">
        <f t="shared" si="20"/>
        <v>734600</v>
      </c>
    </row>
    <row r="53" spans="1:6" s="50" customFormat="1" ht="12.75" x14ac:dyDescent="0.2">
      <c r="A53" s="49">
        <f t="shared" si="0"/>
        <v>3</v>
      </c>
      <c r="B53" s="202">
        <v>652</v>
      </c>
      <c r="C53" s="148" t="s">
        <v>250</v>
      </c>
      <c r="D53" s="155">
        <f>D54</f>
        <v>698900</v>
      </c>
      <c r="E53" s="155">
        <f t="shared" ref="E53:F53" si="21">E54</f>
        <v>734600</v>
      </c>
      <c r="F53" s="204">
        <f t="shared" si="21"/>
        <v>734600</v>
      </c>
    </row>
    <row r="54" spans="1:6" s="52" customFormat="1" ht="12.75" x14ac:dyDescent="0.2">
      <c r="A54" s="46">
        <f t="shared" si="0"/>
        <v>4</v>
      </c>
      <c r="B54" s="205">
        <v>6526</v>
      </c>
      <c r="C54" s="152" t="s">
        <v>251</v>
      </c>
      <c r="D54" s="156">
        <f>D55+D56+D57+D58</f>
        <v>698900</v>
      </c>
      <c r="E54" s="156">
        <f t="shared" ref="E54:F54" si="22">E55+E56+E57+E58</f>
        <v>734600</v>
      </c>
      <c r="F54" s="206">
        <f t="shared" si="22"/>
        <v>734600</v>
      </c>
    </row>
    <row r="55" spans="1:6" s="52" customFormat="1" ht="12.75" x14ac:dyDescent="0.2">
      <c r="A55" s="46"/>
      <c r="B55" s="207">
        <v>65264</v>
      </c>
      <c r="C55" s="153" t="s">
        <v>367</v>
      </c>
      <c r="D55" s="157">
        <f>'Plan prih. po izvorima'!D10</f>
        <v>697650</v>
      </c>
      <c r="E55" s="157">
        <f>'Plan prih. po izvorima'!D27</f>
        <v>733350</v>
      </c>
      <c r="F55" s="208">
        <f>'Plan prih. po izvorima'!D44</f>
        <v>733350</v>
      </c>
    </row>
    <row r="56" spans="1:6" s="77" customFormat="1" ht="12.75" x14ac:dyDescent="0.2">
      <c r="A56" s="76">
        <f t="shared" si="0"/>
        <v>5</v>
      </c>
      <c r="B56" s="207">
        <v>65267</v>
      </c>
      <c r="C56" s="153" t="s">
        <v>252</v>
      </c>
      <c r="D56" s="157">
        <v>0</v>
      </c>
      <c r="E56" s="157">
        <v>0</v>
      </c>
      <c r="F56" s="208">
        <v>0</v>
      </c>
    </row>
    <row r="57" spans="1:6" s="77" customFormat="1" ht="12.75" x14ac:dyDescent="0.2">
      <c r="A57" s="76">
        <f t="shared" si="0"/>
        <v>5</v>
      </c>
      <c r="B57" s="207">
        <v>65268</v>
      </c>
      <c r="C57" s="153" t="s">
        <v>253</v>
      </c>
      <c r="D57" s="157">
        <v>0</v>
      </c>
      <c r="E57" s="157">
        <v>0</v>
      </c>
      <c r="F57" s="208">
        <v>0</v>
      </c>
    </row>
    <row r="58" spans="1:6" s="77" customFormat="1" ht="12.75" x14ac:dyDescent="0.2">
      <c r="A58" s="76">
        <f t="shared" si="0"/>
        <v>5</v>
      </c>
      <c r="B58" s="207">
        <v>65269</v>
      </c>
      <c r="C58" s="153" t="s">
        <v>254</v>
      </c>
      <c r="D58" s="157">
        <f>'Plan prih. po izvorima'!D11</f>
        <v>1250</v>
      </c>
      <c r="E58" s="157">
        <f>'Plan prih. po izvorima'!D28</f>
        <v>1250</v>
      </c>
      <c r="F58" s="208">
        <f>'Plan prih. po izvorima'!D45</f>
        <v>1250</v>
      </c>
    </row>
    <row r="59" spans="1:6" s="50" customFormat="1" ht="25.5" x14ac:dyDescent="0.2">
      <c r="A59" s="49">
        <f t="shared" si="0"/>
        <v>2</v>
      </c>
      <c r="B59" s="202">
        <v>66</v>
      </c>
      <c r="C59" s="147" t="s">
        <v>255</v>
      </c>
      <c r="D59" s="154">
        <f>D60+D65</f>
        <v>4920</v>
      </c>
      <c r="E59" s="154">
        <f t="shared" ref="E59:F59" si="23">E60+E65</f>
        <v>4920</v>
      </c>
      <c r="F59" s="203">
        <f t="shared" si="23"/>
        <v>4920</v>
      </c>
    </row>
    <row r="60" spans="1:6" s="50" customFormat="1" ht="12.75" x14ac:dyDescent="0.2">
      <c r="A60" s="49">
        <f t="shared" si="0"/>
        <v>3</v>
      </c>
      <c r="B60" s="202">
        <v>661</v>
      </c>
      <c r="C60" s="148" t="s">
        <v>256</v>
      </c>
      <c r="D60" s="155">
        <f>D63+D61</f>
        <v>4920</v>
      </c>
      <c r="E60" s="155">
        <f t="shared" ref="E60:F60" si="24">E63+E61</f>
        <v>4920</v>
      </c>
      <c r="F60" s="204">
        <f t="shared" si="24"/>
        <v>4920</v>
      </c>
    </row>
    <row r="61" spans="1:6" s="50" customFormat="1" ht="12.75" x14ac:dyDescent="0.2">
      <c r="A61" s="49">
        <f t="shared" si="0"/>
        <v>4</v>
      </c>
      <c r="B61" s="205">
        <v>6614</v>
      </c>
      <c r="C61" s="152" t="s">
        <v>370</v>
      </c>
      <c r="D61" s="156">
        <f>D62</f>
        <v>420</v>
      </c>
      <c r="E61" s="156">
        <f t="shared" ref="E61:F61" si="25">E62</f>
        <v>420</v>
      </c>
      <c r="F61" s="206">
        <f t="shared" si="25"/>
        <v>420</v>
      </c>
    </row>
    <row r="62" spans="1:6" s="50" customFormat="1" ht="12.75" x14ac:dyDescent="0.2">
      <c r="A62" s="49">
        <f t="shared" si="0"/>
        <v>5</v>
      </c>
      <c r="B62" s="207">
        <v>66141</v>
      </c>
      <c r="C62" s="153" t="s">
        <v>370</v>
      </c>
      <c r="D62" s="157">
        <f>'Plan prih. po izvorima'!C12</f>
        <v>420</v>
      </c>
      <c r="E62" s="157">
        <f>'Plan prih. po izvorima'!C29</f>
        <v>420</v>
      </c>
      <c r="F62" s="208">
        <f>'Plan prih. po izvorima'!C46</f>
        <v>420</v>
      </c>
    </row>
    <row r="63" spans="1:6" s="52" customFormat="1" ht="12.75" x14ac:dyDescent="0.2">
      <c r="A63" s="46">
        <f t="shared" si="0"/>
        <v>4</v>
      </c>
      <c r="B63" s="205">
        <v>6615</v>
      </c>
      <c r="C63" s="152" t="s">
        <v>257</v>
      </c>
      <c r="D63" s="156">
        <f>D64</f>
        <v>4500</v>
      </c>
      <c r="E63" s="156">
        <f t="shared" ref="E63:F63" si="26">E64</f>
        <v>4500</v>
      </c>
      <c r="F63" s="206">
        <f t="shared" si="26"/>
        <v>4500</v>
      </c>
    </row>
    <row r="64" spans="1:6" s="77" customFormat="1" ht="12.75" x14ac:dyDescent="0.2">
      <c r="A64" s="76">
        <f t="shared" si="0"/>
        <v>5</v>
      </c>
      <c r="B64" s="207">
        <v>66151</v>
      </c>
      <c r="C64" s="153" t="s">
        <v>257</v>
      </c>
      <c r="D64" s="157">
        <f>'Plan prih. po izvorima'!C13</f>
        <v>4500</v>
      </c>
      <c r="E64" s="157">
        <f>'Plan prih. po izvorima'!C30</f>
        <v>4500</v>
      </c>
      <c r="F64" s="208">
        <f>'Plan prih. po izvorima'!C47</f>
        <v>4500</v>
      </c>
    </row>
    <row r="65" spans="1:6" s="50" customFormat="1" ht="12.75" x14ac:dyDescent="0.2">
      <c r="A65" s="49">
        <f t="shared" si="0"/>
        <v>3</v>
      </c>
      <c r="B65" s="202">
        <v>663</v>
      </c>
      <c r="C65" s="148" t="s">
        <v>258</v>
      </c>
      <c r="D65" s="155">
        <f>D66+D68</f>
        <v>0</v>
      </c>
      <c r="E65" s="155">
        <f t="shared" ref="E65:F65" si="27">E66+E68</f>
        <v>0</v>
      </c>
      <c r="F65" s="204">
        <f t="shared" si="27"/>
        <v>0</v>
      </c>
    </row>
    <row r="66" spans="1:6" s="52" customFormat="1" ht="12.75" x14ac:dyDescent="0.2">
      <c r="A66" s="46">
        <f t="shared" si="0"/>
        <v>4</v>
      </c>
      <c r="B66" s="205">
        <v>6631</v>
      </c>
      <c r="C66" s="152" t="s">
        <v>259</v>
      </c>
      <c r="D66" s="156">
        <f>D67</f>
        <v>0</v>
      </c>
      <c r="E66" s="156">
        <f t="shared" ref="E66:F66" si="28">E67</f>
        <v>0</v>
      </c>
      <c r="F66" s="206">
        <f t="shared" si="28"/>
        <v>0</v>
      </c>
    </row>
    <row r="67" spans="1:6" s="77" customFormat="1" ht="12.75" x14ac:dyDescent="0.2">
      <c r="A67" s="76">
        <f t="shared" si="0"/>
        <v>5</v>
      </c>
      <c r="B67" s="207">
        <v>66314</v>
      </c>
      <c r="C67" s="153" t="s">
        <v>260</v>
      </c>
      <c r="D67" s="157"/>
      <c r="E67" s="157"/>
      <c r="F67" s="208"/>
    </row>
    <row r="68" spans="1:6" s="52" customFormat="1" ht="12.75" x14ac:dyDescent="0.2">
      <c r="A68" s="46">
        <f t="shared" si="0"/>
        <v>4</v>
      </c>
      <c r="B68" s="205">
        <v>6632</v>
      </c>
      <c r="C68" s="152" t="s">
        <v>261</v>
      </c>
      <c r="D68" s="156">
        <f>D69</f>
        <v>0</v>
      </c>
      <c r="E68" s="156">
        <f t="shared" ref="E68:F68" si="29">E69</f>
        <v>0</v>
      </c>
      <c r="F68" s="206">
        <f t="shared" si="29"/>
        <v>0</v>
      </c>
    </row>
    <row r="69" spans="1:6" s="77" customFormat="1" ht="12.75" x14ac:dyDescent="0.2">
      <c r="A69" s="76">
        <f t="shared" si="0"/>
        <v>5</v>
      </c>
      <c r="B69" s="207">
        <v>66322</v>
      </c>
      <c r="C69" s="153" t="s">
        <v>262</v>
      </c>
      <c r="D69" s="157"/>
      <c r="E69" s="157"/>
      <c r="F69" s="208"/>
    </row>
    <row r="70" spans="1:6" s="50" customFormat="1" ht="25.5" x14ac:dyDescent="0.2">
      <c r="A70" s="49">
        <f t="shared" si="0"/>
        <v>2</v>
      </c>
      <c r="B70" s="202">
        <v>67</v>
      </c>
      <c r="C70" s="147" t="s">
        <v>263</v>
      </c>
      <c r="D70" s="154">
        <f>D71+D78</f>
        <v>818860.19</v>
      </c>
      <c r="E70" s="154">
        <f t="shared" ref="E70:F70" si="30">E71+E78</f>
        <v>818860.19</v>
      </c>
      <c r="F70" s="203">
        <f t="shared" si="30"/>
        <v>818860.19</v>
      </c>
    </row>
    <row r="71" spans="1:6" s="50" customFormat="1" ht="24" x14ac:dyDescent="0.2">
      <c r="A71" s="49">
        <f t="shared" si="0"/>
        <v>3</v>
      </c>
      <c r="B71" s="202">
        <v>671</v>
      </c>
      <c r="C71" s="148" t="s">
        <v>264</v>
      </c>
      <c r="D71" s="154">
        <f>D72+D74+D76</f>
        <v>818860.19</v>
      </c>
      <c r="E71" s="154">
        <f t="shared" ref="E71:F71" si="31">E72+E74+E76</f>
        <v>818860.19</v>
      </c>
      <c r="F71" s="203">
        <f t="shared" si="31"/>
        <v>818860.19</v>
      </c>
    </row>
    <row r="72" spans="1:6" s="52" customFormat="1" ht="12.75" x14ac:dyDescent="0.2">
      <c r="A72" s="46">
        <f t="shared" si="0"/>
        <v>4</v>
      </c>
      <c r="B72" s="205">
        <v>6711</v>
      </c>
      <c r="C72" s="152" t="s">
        <v>265</v>
      </c>
      <c r="D72" s="161">
        <f>SUM(D73)</f>
        <v>812860.19</v>
      </c>
      <c r="E72" s="161">
        <f t="shared" ref="E72:F72" si="32">SUM(E73)</f>
        <v>812860.19</v>
      </c>
      <c r="F72" s="212">
        <f t="shared" si="32"/>
        <v>812860.19</v>
      </c>
    </row>
    <row r="73" spans="1:6" s="77" customFormat="1" ht="12.75" x14ac:dyDescent="0.2">
      <c r="A73" s="76">
        <f t="shared" si="0"/>
        <v>5</v>
      </c>
      <c r="B73" s="207">
        <v>67111</v>
      </c>
      <c r="C73" s="153" t="s">
        <v>265</v>
      </c>
      <c r="D73" s="157">
        <f>'Plan prih. po izvorima'!B14</f>
        <v>812860.19</v>
      </c>
      <c r="E73" s="157">
        <f>'Plan prih. po izvorima'!B31</f>
        <v>812860.19</v>
      </c>
      <c r="F73" s="208">
        <f>'Plan prih. po izvorima'!B48</f>
        <v>812860.19</v>
      </c>
    </row>
    <row r="74" spans="1:6" s="52" customFormat="1" ht="25.5" x14ac:dyDescent="0.2">
      <c r="A74" s="46">
        <f t="shared" si="0"/>
        <v>4</v>
      </c>
      <c r="B74" s="205">
        <v>6712</v>
      </c>
      <c r="C74" s="152" t="s">
        <v>266</v>
      </c>
      <c r="D74" s="161">
        <f>SUM(D75)</f>
        <v>6000</v>
      </c>
      <c r="E74" s="161">
        <f t="shared" ref="E74:F74" si="33">SUM(E75)</f>
        <v>6000</v>
      </c>
      <c r="F74" s="212">
        <f t="shared" si="33"/>
        <v>6000</v>
      </c>
    </row>
    <row r="75" spans="1:6" s="77" customFormat="1" ht="24" x14ac:dyDescent="0.2">
      <c r="A75" s="76">
        <f t="shared" si="0"/>
        <v>5</v>
      </c>
      <c r="B75" s="207">
        <v>67121</v>
      </c>
      <c r="C75" s="153" t="s">
        <v>266</v>
      </c>
      <c r="D75" s="157">
        <f>'Plan prih. po izvorima'!B15</f>
        <v>6000</v>
      </c>
      <c r="E75" s="157">
        <f>'Plan prih. po izvorima'!B32</f>
        <v>6000</v>
      </c>
      <c r="F75" s="208">
        <f>'Plan prih. po izvorima'!B49</f>
        <v>6000</v>
      </c>
    </row>
    <row r="76" spans="1:6" s="52" customFormat="1" ht="25.5" x14ac:dyDescent="0.2">
      <c r="A76" s="46">
        <f t="shared" ref="A76:A105" si="34">LEN(B76)</f>
        <v>4</v>
      </c>
      <c r="B76" s="205">
        <v>6714</v>
      </c>
      <c r="C76" s="152" t="s">
        <v>267</v>
      </c>
      <c r="D76" s="161">
        <f>SUM(D77)</f>
        <v>0</v>
      </c>
      <c r="E76" s="161">
        <f t="shared" ref="E76:F76" si="35">SUM(E77)</f>
        <v>0</v>
      </c>
      <c r="F76" s="212">
        <f t="shared" si="35"/>
        <v>0</v>
      </c>
    </row>
    <row r="77" spans="1:6" s="77" customFormat="1" ht="24" hidden="1" x14ac:dyDescent="0.2">
      <c r="A77" s="76">
        <f t="shared" si="34"/>
        <v>5</v>
      </c>
      <c r="B77" s="207">
        <v>67141</v>
      </c>
      <c r="C77" s="153" t="s">
        <v>267</v>
      </c>
      <c r="D77" s="157"/>
      <c r="E77" s="157"/>
      <c r="F77" s="208"/>
    </row>
    <row r="78" spans="1:6" s="50" customFormat="1" ht="12.75" x14ac:dyDescent="0.2">
      <c r="A78" s="49">
        <f t="shared" si="34"/>
        <v>3</v>
      </c>
      <c r="B78" s="202">
        <v>673</v>
      </c>
      <c r="C78" s="148" t="s">
        <v>268</v>
      </c>
      <c r="D78" s="154">
        <f>SUM(D79)</f>
        <v>0</v>
      </c>
      <c r="E78" s="154">
        <f t="shared" ref="E78:F79" si="36">SUM(E79)</f>
        <v>0</v>
      </c>
      <c r="F78" s="203">
        <f t="shared" si="36"/>
        <v>0</v>
      </c>
    </row>
    <row r="79" spans="1:6" s="52" customFormat="1" ht="12.75" x14ac:dyDescent="0.2">
      <c r="A79" s="46">
        <f t="shared" si="34"/>
        <v>4</v>
      </c>
      <c r="B79" s="205">
        <v>6731</v>
      </c>
      <c r="C79" s="152" t="s">
        <v>268</v>
      </c>
      <c r="D79" s="161">
        <f>SUM(D80)</f>
        <v>0</v>
      </c>
      <c r="E79" s="161">
        <f t="shared" si="36"/>
        <v>0</v>
      </c>
      <c r="F79" s="212">
        <f t="shared" si="36"/>
        <v>0</v>
      </c>
    </row>
    <row r="80" spans="1:6" s="77" customFormat="1" ht="12.75" hidden="1" x14ac:dyDescent="0.2">
      <c r="A80" s="76">
        <f t="shared" si="34"/>
        <v>5</v>
      </c>
      <c r="B80" s="207">
        <v>67311</v>
      </c>
      <c r="C80" s="153" t="s">
        <v>268</v>
      </c>
      <c r="D80" s="157"/>
      <c r="E80" s="157"/>
      <c r="F80" s="208"/>
    </row>
    <row r="81" spans="1:6" s="50" customFormat="1" ht="12.75" x14ac:dyDescent="0.2">
      <c r="A81" s="49">
        <f t="shared" si="34"/>
        <v>2</v>
      </c>
      <c r="B81" s="202">
        <v>68</v>
      </c>
      <c r="C81" s="147" t="s">
        <v>269</v>
      </c>
      <c r="D81" s="154">
        <f>D82</f>
        <v>0</v>
      </c>
      <c r="E81" s="154">
        <f t="shared" ref="E81:F81" si="37">E82</f>
        <v>0</v>
      </c>
      <c r="F81" s="203">
        <f t="shared" si="37"/>
        <v>0</v>
      </c>
    </row>
    <row r="82" spans="1:6" s="50" customFormat="1" ht="12.75" x14ac:dyDescent="0.2">
      <c r="A82" s="49">
        <f t="shared" si="34"/>
        <v>3</v>
      </c>
      <c r="B82" s="202">
        <v>683</v>
      </c>
      <c r="C82" s="148" t="s">
        <v>270</v>
      </c>
      <c r="D82" s="154">
        <f>D83</f>
        <v>0</v>
      </c>
      <c r="E82" s="154">
        <f t="shared" ref="E82:F82" si="38">E83</f>
        <v>0</v>
      </c>
      <c r="F82" s="203">
        <f t="shared" si="38"/>
        <v>0</v>
      </c>
    </row>
    <row r="83" spans="1:6" s="52" customFormat="1" ht="12.75" x14ac:dyDescent="0.2">
      <c r="A83" s="46">
        <f t="shared" si="34"/>
        <v>4</v>
      </c>
      <c r="B83" s="205">
        <v>6831</v>
      </c>
      <c r="C83" s="152" t="s">
        <v>270</v>
      </c>
      <c r="D83" s="161">
        <f>SUM(D84)</f>
        <v>0</v>
      </c>
      <c r="E83" s="161">
        <f t="shared" ref="E83:F83" si="39">SUM(E84)</f>
        <v>0</v>
      </c>
      <c r="F83" s="212">
        <f t="shared" si="39"/>
        <v>0</v>
      </c>
    </row>
    <row r="84" spans="1:6" s="77" customFormat="1" ht="12.75" hidden="1" x14ac:dyDescent="0.2">
      <c r="A84" s="76">
        <f t="shared" si="34"/>
        <v>5</v>
      </c>
      <c r="B84" s="207">
        <v>68311</v>
      </c>
      <c r="C84" s="153" t="s">
        <v>270</v>
      </c>
      <c r="D84" s="157"/>
      <c r="E84" s="157"/>
      <c r="F84" s="208"/>
    </row>
    <row r="85" spans="1:6" s="48" customFormat="1" ht="12.75" x14ac:dyDescent="0.2">
      <c r="A85" s="47">
        <f t="shared" si="34"/>
        <v>1</v>
      </c>
      <c r="B85" s="202">
        <v>7</v>
      </c>
      <c r="C85" s="147" t="s">
        <v>271</v>
      </c>
      <c r="D85" s="154">
        <f>D86+D90</f>
        <v>0</v>
      </c>
      <c r="E85" s="154">
        <f t="shared" ref="E85:F85" si="40">E86+E90</f>
        <v>0</v>
      </c>
      <c r="F85" s="203">
        <f t="shared" si="40"/>
        <v>0</v>
      </c>
    </row>
    <row r="86" spans="1:6" s="50" customFormat="1" ht="12.75" x14ac:dyDescent="0.2">
      <c r="A86" s="49">
        <f t="shared" si="34"/>
        <v>2</v>
      </c>
      <c r="B86" s="202">
        <v>71</v>
      </c>
      <c r="C86" s="147" t="s">
        <v>272</v>
      </c>
      <c r="D86" s="154">
        <f>D87</f>
        <v>0</v>
      </c>
      <c r="E86" s="154">
        <f t="shared" ref="E86:F88" si="41">E87</f>
        <v>0</v>
      </c>
      <c r="F86" s="203">
        <f t="shared" si="41"/>
        <v>0</v>
      </c>
    </row>
    <row r="87" spans="1:6" s="50" customFormat="1" ht="12.75" x14ac:dyDescent="0.2">
      <c r="A87" s="49">
        <f t="shared" si="34"/>
        <v>3</v>
      </c>
      <c r="B87" s="202">
        <v>711</v>
      </c>
      <c r="C87" s="148" t="s">
        <v>273</v>
      </c>
      <c r="D87" s="155">
        <f>D88</f>
        <v>0</v>
      </c>
      <c r="E87" s="155">
        <f t="shared" si="41"/>
        <v>0</v>
      </c>
      <c r="F87" s="204">
        <f t="shared" si="41"/>
        <v>0</v>
      </c>
    </row>
    <row r="88" spans="1:6" s="52" customFormat="1" ht="12.75" x14ac:dyDescent="0.2">
      <c r="A88" s="46">
        <f t="shared" si="34"/>
        <v>4</v>
      </c>
      <c r="B88" s="205">
        <v>7111</v>
      </c>
      <c r="C88" s="152" t="s">
        <v>150</v>
      </c>
      <c r="D88" s="156">
        <f>D89</f>
        <v>0</v>
      </c>
      <c r="E88" s="156">
        <f t="shared" si="41"/>
        <v>0</v>
      </c>
      <c r="F88" s="206">
        <f t="shared" si="41"/>
        <v>0</v>
      </c>
    </row>
    <row r="89" spans="1:6" s="77" customFormat="1" ht="12.75" hidden="1" x14ac:dyDescent="0.2">
      <c r="A89" s="76">
        <f t="shared" si="34"/>
        <v>5</v>
      </c>
      <c r="B89" s="207">
        <v>71111</v>
      </c>
      <c r="C89" s="153" t="s">
        <v>274</v>
      </c>
      <c r="D89" s="160"/>
      <c r="E89" s="160"/>
      <c r="F89" s="211"/>
    </row>
    <row r="90" spans="1:6" s="50" customFormat="1" ht="12.75" x14ac:dyDescent="0.2">
      <c r="A90" s="49">
        <f t="shared" si="34"/>
        <v>2</v>
      </c>
      <c r="B90" s="202">
        <v>72</v>
      </c>
      <c r="C90" s="147" t="s">
        <v>275</v>
      </c>
      <c r="D90" s="154">
        <f>D91+D96</f>
        <v>0</v>
      </c>
      <c r="E90" s="154">
        <f t="shared" ref="E90:F90" si="42">E91+E96</f>
        <v>0</v>
      </c>
      <c r="F90" s="203">
        <f t="shared" si="42"/>
        <v>0</v>
      </c>
    </row>
    <row r="91" spans="1:6" s="50" customFormat="1" ht="12.75" x14ac:dyDescent="0.2">
      <c r="A91" s="49">
        <f t="shared" si="34"/>
        <v>3</v>
      </c>
      <c r="B91" s="202">
        <v>721</v>
      </c>
      <c r="C91" s="148" t="s">
        <v>276</v>
      </c>
      <c r="D91" s="155">
        <f>D92+D94</f>
        <v>0</v>
      </c>
      <c r="E91" s="155">
        <f t="shared" ref="E91:F91" si="43">E92+E94</f>
        <v>0</v>
      </c>
      <c r="F91" s="204">
        <f t="shared" si="43"/>
        <v>0</v>
      </c>
    </row>
    <row r="92" spans="1:6" s="52" customFormat="1" ht="12.75" x14ac:dyDescent="0.2">
      <c r="A92" s="46">
        <f t="shared" si="34"/>
        <v>4</v>
      </c>
      <c r="B92" s="205">
        <v>7211</v>
      </c>
      <c r="C92" s="152" t="s">
        <v>277</v>
      </c>
      <c r="D92" s="156">
        <f>D93</f>
        <v>0</v>
      </c>
      <c r="E92" s="156">
        <f t="shared" ref="E92:F92" si="44">E93</f>
        <v>0</v>
      </c>
      <c r="F92" s="206">
        <f t="shared" si="44"/>
        <v>0</v>
      </c>
    </row>
    <row r="93" spans="1:6" s="77" customFormat="1" ht="12.75" hidden="1" x14ac:dyDescent="0.2">
      <c r="A93" s="76">
        <f t="shared" si="34"/>
        <v>5</v>
      </c>
      <c r="B93" s="207">
        <v>72119</v>
      </c>
      <c r="C93" s="153" t="s">
        <v>278</v>
      </c>
      <c r="D93" s="157"/>
      <c r="E93" s="157"/>
      <c r="F93" s="208"/>
    </row>
    <row r="94" spans="1:6" s="52" customFormat="1" ht="12.75" x14ac:dyDescent="0.2">
      <c r="A94" s="46">
        <f t="shared" si="34"/>
        <v>4</v>
      </c>
      <c r="B94" s="205">
        <v>7212</v>
      </c>
      <c r="C94" s="152" t="s">
        <v>162</v>
      </c>
      <c r="D94" s="156">
        <f>D95</f>
        <v>0</v>
      </c>
      <c r="E94" s="156">
        <f t="shared" ref="E94:F94" si="45">E95</f>
        <v>0</v>
      </c>
      <c r="F94" s="206">
        <f t="shared" si="45"/>
        <v>0</v>
      </c>
    </row>
    <row r="95" spans="1:6" s="77" customFormat="1" ht="12.75" hidden="1" x14ac:dyDescent="0.2">
      <c r="A95" s="76">
        <f t="shared" si="34"/>
        <v>5</v>
      </c>
      <c r="B95" s="207">
        <v>72121</v>
      </c>
      <c r="C95" s="153" t="s">
        <v>279</v>
      </c>
      <c r="D95" s="157"/>
      <c r="E95" s="157"/>
      <c r="F95" s="208"/>
    </row>
    <row r="96" spans="1:6" s="50" customFormat="1" ht="12.75" x14ac:dyDescent="0.2">
      <c r="A96" s="49">
        <f t="shared" si="34"/>
        <v>3</v>
      </c>
      <c r="B96" s="202">
        <v>723</v>
      </c>
      <c r="C96" s="148" t="s">
        <v>280</v>
      </c>
      <c r="D96" s="155">
        <f>D97</f>
        <v>0</v>
      </c>
      <c r="E96" s="155">
        <f t="shared" ref="E96:F97" si="46">E97</f>
        <v>0</v>
      </c>
      <c r="F96" s="204">
        <f t="shared" si="46"/>
        <v>0</v>
      </c>
    </row>
    <row r="97" spans="1:6" s="52" customFormat="1" ht="12.75" x14ac:dyDescent="0.2">
      <c r="A97" s="46">
        <f t="shared" si="34"/>
        <v>4</v>
      </c>
      <c r="B97" s="205">
        <v>7231</v>
      </c>
      <c r="C97" s="152" t="s">
        <v>180</v>
      </c>
      <c r="D97" s="156">
        <f>D98</f>
        <v>0</v>
      </c>
      <c r="E97" s="156">
        <f t="shared" si="46"/>
        <v>0</v>
      </c>
      <c r="F97" s="206">
        <f t="shared" si="46"/>
        <v>0</v>
      </c>
    </row>
    <row r="98" spans="1:6" s="77" customFormat="1" ht="12.75" hidden="1" x14ac:dyDescent="0.2">
      <c r="A98" s="76">
        <f t="shared" si="34"/>
        <v>5</v>
      </c>
      <c r="B98" s="207">
        <v>72311</v>
      </c>
      <c r="C98" s="153" t="s">
        <v>281</v>
      </c>
      <c r="D98" s="157"/>
      <c r="E98" s="157"/>
      <c r="F98" s="208"/>
    </row>
    <row r="99" spans="1:6" s="48" customFormat="1" ht="12.75" x14ac:dyDescent="0.2">
      <c r="A99" s="47">
        <f t="shared" si="34"/>
        <v>1</v>
      </c>
      <c r="B99" s="202">
        <v>8</v>
      </c>
      <c r="C99" s="147" t="s">
        <v>282</v>
      </c>
      <c r="D99" s="154">
        <f>D100</f>
        <v>0</v>
      </c>
      <c r="E99" s="154">
        <f t="shared" ref="E99:F99" si="47">E100</f>
        <v>0</v>
      </c>
      <c r="F99" s="203">
        <f t="shared" si="47"/>
        <v>0</v>
      </c>
    </row>
    <row r="100" spans="1:6" s="50" customFormat="1" ht="12.75" x14ac:dyDescent="0.2">
      <c r="A100" s="49">
        <f t="shared" si="34"/>
        <v>2</v>
      </c>
      <c r="B100" s="202">
        <v>84</v>
      </c>
      <c r="C100" s="147" t="s">
        <v>283</v>
      </c>
      <c r="D100" s="154">
        <f>D101+D103</f>
        <v>0</v>
      </c>
      <c r="E100" s="154">
        <f t="shared" ref="E100:F100" si="48">E101+E103</f>
        <v>0</v>
      </c>
      <c r="F100" s="203">
        <f t="shared" si="48"/>
        <v>0</v>
      </c>
    </row>
    <row r="101" spans="1:6" s="50" customFormat="1" ht="24" x14ac:dyDescent="0.2">
      <c r="A101" s="49">
        <f t="shared" si="34"/>
        <v>3</v>
      </c>
      <c r="B101" s="202">
        <v>844</v>
      </c>
      <c r="C101" s="148" t="s">
        <v>284</v>
      </c>
      <c r="D101" s="154">
        <f>D102</f>
        <v>0</v>
      </c>
      <c r="E101" s="154">
        <f t="shared" ref="E101:F101" si="49">E102</f>
        <v>0</v>
      </c>
      <c r="F101" s="203">
        <f t="shared" si="49"/>
        <v>0</v>
      </c>
    </row>
    <row r="102" spans="1:6" s="52" customFormat="1" ht="14.25" customHeight="1" x14ac:dyDescent="0.2">
      <c r="A102" s="46">
        <f t="shared" si="34"/>
        <v>4</v>
      </c>
      <c r="B102" s="205">
        <v>8443</v>
      </c>
      <c r="C102" s="152" t="s">
        <v>285</v>
      </c>
      <c r="D102" s="161">
        <v>0</v>
      </c>
      <c r="E102" s="161">
        <v>0</v>
      </c>
      <c r="F102" s="212">
        <v>0</v>
      </c>
    </row>
    <row r="103" spans="1:6" s="50" customFormat="1" ht="12.75" x14ac:dyDescent="0.2">
      <c r="A103" s="49">
        <f t="shared" si="34"/>
        <v>3</v>
      </c>
      <c r="B103" s="202">
        <v>847</v>
      </c>
      <c r="C103" s="148" t="s">
        <v>286</v>
      </c>
      <c r="D103" s="155">
        <f>D104</f>
        <v>0</v>
      </c>
      <c r="E103" s="155">
        <f t="shared" ref="E103:F104" si="50">E104</f>
        <v>0</v>
      </c>
      <c r="F103" s="204">
        <f t="shared" si="50"/>
        <v>0</v>
      </c>
    </row>
    <row r="104" spans="1:6" s="52" customFormat="1" ht="13.5" thickBot="1" x14ac:dyDescent="0.25">
      <c r="A104" s="46">
        <f t="shared" si="34"/>
        <v>4</v>
      </c>
      <c r="B104" s="213">
        <v>8471</v>
      </c>
      <c r="C104" s="214" t="s">
        <v>287</v>
      </c>
      <c r="D104" s="215">
        <f>D105</f>
        <v>0</v>
      </c>
      <c r="E104" s="215">
        <f t="shared" si="50"/>
        <v>0</v>
      </c>
      <c r="F104" s="216">
        <f t="shared" si="50"/>
        <v>0</v>
      </c>
    </row>
    <row r="105" spans="1:6" s="77" customFormat="1" ht="12.75" hidden="1" x14ac:dyDescent="0.2">
      <c r="A105" s="76">
        <f t="shared" si="34"/>
        <v>5</v>
      </c>
      <c r="B105" s="195">
        <v>84712</v>
      </c>
      <c r="C105" s="196" t="s">
        <v>288</v>
      </c>
      <c r="D105" s="197"/>
      <c r="E105" s="197"/>
      <c r="F105" s="197"/>
    </row>
    <row r="108" spans="1:6" x14ac:dyDescent="0.2">
      <c r="D108" s="165">
        <f>'Plan prih. po izvorima'!I17</f>
        <v>186715.28</v>
      </c>
      <c r="E108" s="165">
        <f>'Plan prih. po izvorima'!I34</f>
        <v>26515.52</v>
      </c>
      <c r="F108" s="165">
        <f>'Plan prih. po izvorima'!I50</f>
        <v>0</v>
      </c>
    </row>
    <row r="109" spans="1:6" x14ac:dyDescent="0.2">
      <c r="D109" s="165">
        <f>D3+D108</f>
        <v>9981325.4699999988</v>
      </c>
      <c r="E109" s="165">
        <f t="shared" ref="E109:F109" si="51">E3+E108</f>
        <v>10203794.59</v>
      </c>
      <c r="F109" s="165">
        <f t="shared" si="51"/>
        <v>10292440.189999999</v>
      </c>
    </row>
    <row r="110" spans="1:6" x14ac:dyDescent="0.2">
      <c r="C110" s="143"/>
      <c r="D110" s="165">
        <f>D109-'Plan prih. po izvorima'!B18:I18</f>
        <v>9981325.4699999988</v>
      </c>
      <c r="E110" s="165">
        <f>E109-'Plan prih. po izvorima'!B35:I35</f>
        <v>10203794.59</v>
      </c>
      <c r="F110" s="165">
        <f>F109-'Plan prih. po izvorima'!B51:I51</f>
        <v>10292440.189999999</v>
      </c>
    </row>
  </sheetData>
  <autoFilter ref="A2:F105"/>
  <mergeCells count="1">
    <mergeCell ref="C1:F1"/>
  </mergeCells>
  <pageMargins left="0.33" right="0.27" top="0.39" bottom="0.52" header="0.26" footer="0.36"/>
  <pageSetup paperSize="9" scale="94" orientation="portrait" horizontalDpi="300" verticalDpi="300" r:id="rId1"/>
  <rowBreaks count="1" manualBreakCount="1">
    <brk id="6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showGridLines="0" topLeftCell="B9" zoomScaleNormal="100" workbookViewId="0">
      <selection activeCell="D27" sqref="D27"/>
    </sheetView>
  </sheetViews>
  <sheetFormatPr defaultColWidth="9.140625" defaultRowHeight="12" x14ac:dyDescent="0.2"/>
  <cols>
    <col min="1" max="1" width="0" style="51" hidden="1" customWidth="1"/>
    <col min="2" max="2" width="7.140625" style="143" customWidth="1"/>
    <col min="3" max="3" width="48.7109375" style="150" customWidth="1"/>
    <col min="4" max="4" width="12.28515625" style="57" customWidth="1"/>
    <col min="5" max="5" width="13.28515625" style="57" customWidth="1"/>
    <col min="6" max="6" width="12.7109375" style="57" customWidth="1"/>
    <col min="7" max="16384" width="9.140625" style="51"/>
  </cols>
  <sheetData>
    <row r="1" spans="1:6" ht="12.75" thickBot="1" x14ac:dyDescent="0.25">
      <c r="C1" s="257"/>
      <c r="D1" s="258"/>
      <c r="E1" s="258"/>
      <c r="F1" s="258"/>
    </row>
    <row r="2" spans="1:6" s="116" customFormat="1" ht="48.75" thickBot="1" x14ac:dyDescent="0.25">
      <c r="A2" s="116" t="s">
        <v>41</v>
      </c>
      <c r="B2" s="232" t="s">
        <v>383</v>
      </c>
      <c r="C2" s="199" t="s">
        <v>19</v>
      </c>
      <c r="D2" s="220" t="s">
        <v>329</v>
      </c>
      <c r="E2" s="220" t="s">
        <v>327</v>
      </c>
      <c r="F2" s="221" t="s">
        <v>330</v>
      </c>
    </row>
    <row r="3" spans="1:6" ht="12.75" x14ac:dyDescent="0.2">
      <c r="A3" s="51">
        <f>LEN(B3)</f>
        <v>1</v>
      </c>
      <c r="B3" s="222" t="s">
        <v>50</v>
      </c>
      <c r="C3" s="147" t="s">
        <v>51</v>
      </c>
      <c r="D3" s="54">
        <f>D4+D13+D46+D54+D60+D65</f>
        <v>9835531.9900000002</v>
      </c>
      <c r="E3" s="54">
        <f>E4+E13+E46+E54+E60+E65</f>
        <v>10136294.59</v>
      </c>
      <c r="F3" s="223">
        <f>F4+F13+F46+F54+F60+F65</f>
        <v>10224940.189999999</v>
      </c>
    </row>
    <row r="4" spans="1:6" ht="12.75" x14ac:dyDescent="0.2">
      <c r="A4" s="51">
        <f t="shared" ref="A4:A53" si="0">LEN(B4)</f>
        <v>2</v>
      </c>
      <c r="B4" s="222" t="s">
        <v>52</v>
      </c>
      <c r="C4" s="147" t="s">
        <v>21</v>
      </c>
      <c r="D4" s="54">
        <f>+D5+D9+D11</f>
        <v>8088883.1899999995</v>
      </c>
      <c r="E4" s="54">
        <f t="shared" ref="E4:F4" si="1">+E5+E9+E11</f>
        <v>8420538.1899999995</v>
      </c>
      <c r="F4" s="223">
        <f t="shared" si="1"/>
        <v>8583638.1899999995</v>
      </c>
    </row>
    <row r="5" spans="1:6" x14ac:dyDescent="0.2">
      <c r="A5" s="51">
        <f t="shared" si="0"/>
        <v>3</v>
      </c>
      <c r="B5" s="224" t="s">
        <v>53</v>
      </c>
      <c r="C5" s="148" t="s">
        <v>22</v>
      </c>
      <c r="D5" s="55">
        <f>D6+D7+D8</f>
        <v>6716928.5099999998</v>
      </c>
      <c r="E5" s="55">
        <f t="shared" ref="E5:F5" si="2">E6+E7+E8</f>
        <v>6984028.5099999998</v>
      </c>
      <c r="F5" s="225">
        <f t="shared" si="2"/>
        <v>7124028.5099999998</v>
      </c>
    </row>
    <row r="6" spans="1:6" ht="13.5" customHeight="1" x14ac:dyDescent="0.2">
      <c r="A6" s="51">
        <f t="shared" si="0"/>
        <v>4</v>
      </c>
      <c r="B6" s="226" t="s">
        <v>54</v>
      </c>
      <c r="C6" s="149" t="s">
        <v>43</v>
      </c>
      <c r="D6" s="56">
        <f>'Plan rash. i izdat. po izvorima'!C11+'Plan rash. i izdat. po izvorima'!C70+'Plan rash. i izdat. po izvorima'!C107</f>
        <v>6650028.5099999998</v>
      </c>
      <c r="E6" s="56">
        <f>'Plan rash. i izdat. po izvorima'!K11+'Plan rash. i izdat. po izvorima'!K70+'Plan rash. i izdat. po izvorima'!K107</f>
        <v>6917028.5099999998</v>
      </c>
      <c r="F6" s="227">
        <f>'Plan rash. i izdat. po izvorima'!S11+'Plan rash. i izdat. po izvorima'!S70+'Plan rash. i izdat. po izvorima'!S107</f>
        <v>7057028.5099999998</v>
      </c>
    </row>
    <row r="7" spans="1:6" ht="13.5" customHeight="1" x14ac:dyDescent="0.2">
      <c r="A7" s="51">
        <f t="shared" si="0"/>
        <v>4</v>
      </c>
      <c r="B7" s="226" t="s">
        <v>55</v>
      </c>
      <c r="C7" s="149" t="s">
        <v>56</v>
      </c>
      <c r="D7" s="56">
        <f>'Plan rash. i izdat. po izvorima'!C12</f>
        <v>24900</v>
      </c>
      <c r="E7" s="56">
        <f>'Plan rash. i izdat. po izvorima'!K12</f>
        <v>25000</v>
      </c>
      <c r="F7" s="227">
        <f>'Plan rash. i izdat. po izvorima'!S12</f>
        <v>25000</v>
      </c>
    </row>
    <row r="8" spans="1:6" ht="13.5" customHeight="1" x14ac:dyDescent="0.2">
      <c r="A8" s="51">
        <f t="shared" si="0"/>
        <v>4</v>
      </c>
      <c r="B8" s="226" t="s">
        <v>57</v>
      </c>
      <c r="C8" s="149" t="s">
        <v>58</v>
      </c>
      <c r="D8" s="56">
        <f>'Plan rash. i izdat. po izvorima'!C13</f>
        <v>42000</v>
      </c>
      <c r="E8" s="56">
        <f>'Plan rash. i izdat. po izvorima'!K13</f>
        <v>42000</v>
      </c>
      <c r="F8" s="227">
        <f>'Plan rash. i izdat. po izvorima'!S13</f>
        <v>42000</v>
      </c>
    </row>
    <row r="9" spans="1:6" x14ac:dyDescent="0.2">
      <c r="A9" s="51">
        <f t="shared" si="0"/>
        <v>3</v>
      </c>
      <c r="B9" s="224">
        <v>312</v>
      </c>
      <c r="C9" s="148" t="s">
        <v>23</v>
      </c>
      <c r="D9" s="55">
        <f>D10</f>
        <v>274700</v>
      </c>
      <c r="E9" s="55">
        <f t="shared" ref="E9:F9" si="3">E10</f>
        <v>295200</v>
      </c>
      <c r="F9" s="225">
        <f t="shared" si="3"/>
        <v>295200</v>
      </c>
    </row>
    <row r="10" spans="1:6" ht="13.5" customHeight="1" x14ac:dyDescent="0.2">
      <c r="A10" s="51">
        <f t="shared" si="0"/>
        <v>4</v>
      </c>
      <c r="B10" s="226" t="s">
        <v>59</v>
      </c>
      <c r="C10" s="149" t="s">
        <v>23</v>
      </c>
      <c r="D10" s="56">
        <f>'Plan rash. i izdat. po izvorima'!C14+'Plan rash. i izdat. po izvorima'!C73+'Plan rash. i izdat. po izvorima'!C110</f>
        <v>274700</v>
      </c>
      <c r="E10" s="56">
        <f>'Plan rash. i izdat. po izvorima'!K14+'Plan rash. i izdat. po izvorima'!K73+'Plan rash. i izdat. po izvorima'!K110</f>
        <v>295200</v>
      </c>
      <c r="F10" s="227">
        <f>'Plan rash. i izdat. po izvorima'!S14+'Plan rash. i izdat. po izvorima'!S73+'Plan rash. i izdat. po izvorima'!S110</f>
        <v>295200</v>
      </c>
    </row>
    <row r="11" spans="1:6" x14ac:dyDescent="0.2">
      <c r="A11" s="51">
        <f t="shared" si="0"/>
        <v>3</v>
      </c>
      <c r="B11" s="224">
        <v>313</v>
      </c>
      <c r="C11" s="148" t="s">
        <v>24</v>
      </c>
      <c r="D11" s="55">
        <f>D12</f>
        <v>1097254.68</v>
      </c>
      <c r="E11" s="55">
        <f t="shared" ref="E11:F11" si="4">E12</f>
        <v>1141309.68</v>
      </c>
      <c r="F11" s="225">
        <f t="shared" si="4"/>
        <v>1164409.68</v>
      </c>
    </row>
    <row r="12" spans="1:6" ht="13.5" customHeight="1" x14ac:dyDescent="0.2">
      <c r="A12" s="51">
        <f t="shared" si="0"/>
        <v>4</v>
      </c>
      <c r="B12" s="226" t="s">
        <v>60</v>
      </c>
      <c r="C12" s="149" t="s">
        <v>44</v>
      </c>
      <c r="D12" s="56">
        <f>'Plan rash. i izdat. po izvorima'!C16+'Plan rash. i izdat. po izvorima'!C75+'Plan rash. i izdat. po izvorima'!C112</f>
        <v>1097254.68</v>
      </c>
      <c r="E12" s="56">
        <f>'Plan rash. i izdat. po izvorima'!K16+'Plan rash. i izdat. po izvorima'!K75+'Plan rash. i izdat. po izvorima'!K112</f>
        <v>1141309.68</v>
      </c>
      <c r="F12" s="227">
        <f>'Plan rash. i izdat. po izvorima'!S16+'Plan rash. i izdat. po izvorima'!S75+'Plan rash. i izdat. po izvorima'!S112</f>
        <v>1164409.68</v>
      </c>
    </row>
    <row r="13" spans="1:6" ht="12.75" x14ac:dyDescent="0.2">
      <c r="A13" s="51">
        <f t="shared" si="0"/>
        <v>2</v>
      </c>
      <c r="B13" s="222" t="s">
        <v>61</v>
      </c>
      <c r="C13" s="147" t="s">
        <v>25</v>
      </c>
      <c r="D13" s="54">
        <f>D14+D19+D26+D36+D38</f>
        <v>1659148.8</v>
      </c>
      <c r="E13" s="54">
        <f t="shared" ref="E13:F13" si="5">E14+E19+E26+E36+E38</f>
        <v>1598256.4</v>
      </c>
      <c r="F13" s="223">
        <f t="shared" si="5"/>
        <v>1523802</v>
      </c>
    </row>
    <row r="14" spans="1:6" x14ac:dyDescent="0.2">
      <c r="A14" s="51">
        <f t="shared" si="0"/>
        <v>3</v>
      </c>
      <c r="B14" s="224" t="s">
        <v>62</v>
      </c>
      <c r="C14" s="148" t="s">
        <v>26</v>
      </c>
      <c r="D14" s="55">
        <f>SUM(D15:D18)</f>
        <v>343658.8</v>
      </c>
      <c r="E14" s="55">
        <f t="shared" ref="E14:F14" si="6">SUM(E15:E18)</f>
        <v>296380.40000000002</v>
      </c>
      <c r="F14" s="225">
        <f t="shared" si="6"/>
        <v>248102</v>
      </c>
    </row>
    <row r="15" spans="1:6" ht="13.5" customHeight="1" x14ac:dyDescent="0.2">
      <c r="A15" s="51">
        <f t="shared" si="0"/>
        <v>4</v>
      </c>
      <c r="B15" s="226" t="s">
        <v>63</v>
      </c>
      <c r="C15" s="149" t="s">
        <v>64</v>
      </c>
      <c r="D15" s="56">
        <f>'Plan rash. i izdat. po izvorima'!C18+'Plan rash. i izdat. po izvorima'!C77+'Plan rash. i izdat. po izvorima'!C114+'Plan rash. i izdat. po izvorima'!C127</f>
        <v>22200</v>
      </c>
      <c r="E15" s="56">
        <f>'Plan rash. i izdat. po izvorima'!K18+'Plan rash. i izdat. po izvorima'!K77+'Plan rash. i izdat. po izvorima'!K114+'Plan rash. i izdat. po izvorima'!K127</f>
        <v>23200</v>
      </c>
      <c r="F15" s="227">
        <f>'Plan rash. i izdat. po izvorima'!S18+'Plan rash. i izdat. po izvorima'!S77+'Plan rash. i izdat. po izvorima'!S114+'Plan rash. i izdat. po izvorima'!S127</f>
        <v>23200</v>
      </c>
    </row>
    <row r="16" spans="1:6" ht="13.5" customHeight="1" x14ac:dyDescent="0.2">
      <c r="A16" s="51">
        <f t="shared" si="0"/>
        <v>4</v>
      </c>
      <c r="B16" s="226" t="s">
        <v>65</v>
      </c>
      <c r="C16" s="149" t="s">
        <v>66</v>
      </c>
      <c r="D16" s="56">
        <f>'Plan rash. i izdat. po izvorima'!C19+'Plan rash. i izdat. po izvorima'!C78+'Plan rash. i izdat. po izvorima'!C115+'Plan rash. i izdat. po izvorima'!C128</f>
        <v>220702</v>
      </c>
      <c r="E16" s="56">
        <f>'Plan rash. i izdat. po izvorima'!K19+'Plan rash. i izdat. po izvorima'!K78+'Plan rash. i izdat. po izvorima'!K115+'Plan rash. i izdat. po izvorima'!K128</f>
        <v>220702</v>
      </c>
      <c r="F16" s="227">
        <f>'Plan rash. i izdat. po izvorima'!S19+'Plan rash. i izdat. po izvorima'!S78+'Plan rash. i izdat. po izvorima'!S115+'Plan rash. i izdat. po izvorima'!S128</f>
        <v>220702</v>
      </c>
    </row>
    <row r="17" spans="1:6" ht="13.5" customHeight="1" x14ac:dyDescent="0.2">
      <c r="A17" s="51">
        <f t="shared" si="0"/>
        <v>4</v>
      </c>
      <c r="B17" s="226" t="s">
        <v>67</v>
      </c>
      <c r="C17" s="149" t="s">
        <v>68</v>
      </c>
      <c r="D17" s="56">
        <f>'Plan rash. i izdat. po izvorima'!C20+'Plan rash. i izdat. po izvorima'!C129+'Plan rash. i izdat. po izvorima'!C173</f>
        <v>100756.8</v>
      </c>
      <c r="E17" s="56">
        <f>'Plan rash. i izdat. po izvorima'!K20+'Plan rash. i izdat. po izvorima'!K129+'Plan rash. i izdat. po izvorima'!K173</f>
        <v>52478.400000000001</v>
      </c>
      <c r="F17" s="227">
        <f>'Plan rash. i izdat. po izvorima'!S20+'Plan rash. i izdat. po izvorima'!S129+'Plan rash. i izdat. po izvorima'!S173</f>
        <v>4200</v>
      </c>
    </row>
    <row r="18" spans="1:6" ht="13.5" customHeight="1" x14ac:dyDescent="0.2">
      <c r="A18" s="51">
        <f t="shared" si="0"/>
        <v>4</v>
      </c>
      <c r="B18" s="226" t="s">
        <v>69</v>
      </c>
      <c r="C18" s="149" t="s">
        <v>70</v>
      </c>
      <c r="D18" s="56">
        <f>'Plan rash. i izdat. po izvorima'!C21+'Plan rash. i izdat. po izvorima'!C80+'Plan rash. i izdat. po izvorima'!C130</f>
        <v>0</v>
      </c>
      <c r="E18" s="56">
        <f>'Plan rash. i izdat. po izvorima'!K21+'Plan rash. i izdat. po izvorima'!K80+'Plan rash. i izdat. po izvorima'!K130</f>
        <v>0</v>
      </c>
      <c r="F18" s="227">
        <f>'Plan rash. i izdat. po izvorima'!S21+'Plan rash. i izdat. po izvorima'!S80+'Plan rash. i izdat. po izvorima'!S130</f>
        <v>0</v>
      </c>
    </row>
    <row r="19" spans="1:6" x14ac:dyDescent="0.2">
      <c r="A19" s="51">
        <f t="shared" si="0"/>
        <v>3</v>
      </c>
      <c r="B19" s="224" t="s">
        <v>71</v>
      </c>
      <c r="C19" s="148" t="s">
        <v>27</v>
      </c>
      <c r="D19" s="55">
        <f>SUM(D20:D25)</f>
        <v>532083.76</v>
      </c>
      <c r="E19" s="55">
        <f t="shared" ref="E19:F19" si="7">SUM(E20:E25)</f>
        <v>516173.76</v>
      </c>
      <c r="F19" s="225">
        <f t="shared" si="7"/>
        <v>516173.76</v>
      </c>
    </row>
    <row r="20" spans="1:6" ht="13.5" customHeight="1" x14ac:dyDescent="0.2">
      <c r="A20" s="51">
        <f t="shared" si="0"/>
        <v>4</v>
      </c>
      <c r="B20" s="226" t="s">
        <v>72</v>
      </c>
      <c r="C20" s="149" t="s">
        <v>45</v>
      </c>
      <c r="D20" s="56">
        <f>'Plan rash. i izdat. po izvorima'!C22+'Plan rash. i izdat. po izvorima'!C81+'Plan rash. i izdat. po izvorima'!C131+'Plan rash. i izdat. po izvorima'!C216+'Plan rash. i izdat. po izvorima'!C175</f>
        <v>71690</v>
      </c>
      <c r="E20" s="56">
        <f>'Plan rash. i izdat. po izvorima'!K22+'Plan rash. i izdat. po izvorima'!K81+'Plan rash. i izdat. po izvorima'!K131+'Plan rash. i izdat. po izvorima'!K216</f>
        <v>60800</v>
      </c>
      <c r="F20" s="227">
        <f>'Plan rash. i izdat. po izvorima'!S22+'Plan rash. i izdat. po izvorima'!S81+'Plan rash. i izdat. po izvorima'!S131+'Plan rash. i izdat. po izvorima'!S216</f>
        <v>60800</v>
      </c>
    </row>
    <row r="21" spans="1:6" ht="13.5" customHeight="1" x14ac:dyDescent="0.2">
      <c r="A21" s="51">
        <f t="shared" si="0"/>
        <v>4</v>
      </c>
      <c r="B21" s="226" t="s">
        <v>73</v>
      </c>
      <c r="C21" s="149" t="s">
        <v>46</v>
      </c>
      <c r="D21" s="56">
        <f>'Plan rash. i izdat. po izvorima'!C23+'Plan rash. i izdat. po izvorima'!C82+'Plan rash. i izdat. po izvorima'!C132+'Plan rash. i izdat. po izvorima'!C217+'Plan rash. i izdat. po izvorima'!C176</f>
        <v>251896</v>
      </c>
      <c r="E21" s="56">
        <f>'Plan rash. i izdat. po izvorima'!K23+'Plan rash. i izdat. po izvorima'!K82+'Plan rash. i izdat. po izvorima'!K132+'Plan rash. i izdat. po izvorima'!K217</f>
        <v>248000</v>
      </c>
      <c r="F21" s="227">
        <f>'Plan rash. i izdat. po izvorima'!S23+'Plan rash. i izdat. po izvorima'!S82+'Plan rash. i izdat. po izvorima'!S132+'Plan rash. i izdat. po izvorima'!S217</f>
        <v>248000</v>
      </c>
    </row>
    <row r="22" spans="1:6" ht="13.5" customHeight="1" x14ac:dyDescent="0.2">
      <c r="A22" s="51">
        <f t="shared" si="0"/>
        <v>4</v>
      </c>
      <c r="B22" s="226" t="s">
        <v>74</v>
      </c>
      <c r="C22" s="149" t="s">
        <v>75</v>
      </c>
      <c r="D22" s="56">
        <f>'Plan rash. i izdat. po izvorima'!C24+'Plan rash. i izdat. po izvorima'!C83+'Plan rash. i izdat. po izvorima'!C133</f>
        <v>185573.76000000001</v>
      </c>
      <c r="E22" s="56">
        <f>'Plan rash. i izdat. po izvorima'!K24+'Plan rash. i izdat. po izvorima'!K83+'Plan rash. i izdat. po izvorima'!K133</f>
        <v>184873.76</v>
      </c>
      <c r="F22" s="227">
        <f>'Plan rash. i izdat. po izvorima'!S24+'Plan rash. i izdat. po izvorima'!S83+'Plan rash. i izdat. po izvorima'!S133</f>
        <v>184873.76</v>
      </c>
    </row>
    <row r="23" spans="1:6" ht="13.5" customHeight="1" x14ac:dyDescent="0.2">
      <c r="A23" s="51">
        <f t="shared" si="0"/>
        <v>4</v>
      </c>
      <c r="B23" s="226" t="s">
        <v>76</v>
      </c>
      <c r="C23" s="149" t="s">
        <v>77</v>
      </c>
      <c r="D23" s="56">
        <f>'Plan rash. i izdat. po izvorima'!C25+'Plan rash. i izdat. po izvorima'!C84+'Plan rash. i izdat. po izvorima'!C134</f>
        <v>15000</v>
      </c>
      <c r="E23" s="56">
        <f>'Plan rash. i izdat. po izvorima'!K25+'Plan rash. i izdat. po izvorima'!K84+'Plan rash. i izdat. po izvorima'!K134</f>
        <v>15000</v>
      </c>
      <c r="F23" s="227">
        <f>'Plan rash. i izdat. po izvorima'!S25+'Plan rash. i izdat. po izvorima'!S84+'Plan rash. i izdat. po izvorima'!S134</f>
        <v>15000</v>
      </c>
    </row>
    <row r="24" spans="1:6" ht="13.5" customHeight="1" x14ac:dyDescent="0.2">
      <c r="A24" s="51">
        <f t="shared" si="0"/>
        <v>4</v>
      </c>
      <c r="B24" s="226" t="s">
        <v>78</v>
      </c>
      <c r="C24" s="149" t="s">
        <v>79</v>
      </c>
      <c r="D24" s="56">
        <f>'Plan rash. i izdat. po izvorima'!C26+'Plan rash. i izdat. po izvorima'!C85+'Plan rash. i izdat. po izvorima'!C135+'Plan rash. i izdat. po izvorima'!C179</f>
        <v>6924</v>
      </c>
      <c r="E24" s="56">
        <f>'Plan rash. i izdat. po izvorima'!K26+'Plan rash. i izdat. po izvorima'!K85+'Plan rash. i izdat. po izvorima'!K135</f>
        <v>6500</v>
      </c>
      <c r="F24" s="227">
        <f>'Plan rash. i izdat. po izvorima'!S26+'Plan rash. i izdat. po izvorima'!S85+'Plan rash. i izdat. po izvorima'!S135</f>
        <v>6500</v>
      </c>
    </row>
    <row r="25" spans="1:6" ht="13.5" customHeight="1" x14ac:dyDescent="0.2">
      <c r="A25" s="51">
        <f t="shared" si="0"/>
        <v>4</v>
      </c>
      <c r="B25" s="226" t="s">
        <v>80</v>
      </c>
      <c r="C25" s="149" t="s">
        <v>81</v>
      </c>
      <c r="D25" s="56">
        <f>'Plan rash. i izdat. po izvorima'!C28+'Plan rash. i izdat. po izvorima'!C86+'Plan rash. i izdat. po izvorima'!C137</f>
        <v>1000</v>
      </c>
      <c r="E25" s="56">
        <f>'Plan rash. i izdat. po izvorima'!K28+'Plan rash. i izdat. po izvorima'!K86+'Plan rash. i izdat. po izvorima'!K137</f>
        <v>1000</v>
      </c>
      <c r="F25" s="227">
        <f>'Plan rash. i izdat. po izvorima'!S28+'Plan rash. i izdat. po izvorima'!S86+'Plan rash. i izdat. po izvorima'!S137</f>
        <v>1000</v>
      </c>
    </row>
    <row r="26" spans="1:6" x14ac:dyDescent="0.2">
      <c r="A26" s="51">
        <f t="shared" si="0"/>
        <v>3</v>
      </c>
      <c r="B26" s="224" t="s">
        <v>82</v>
      </c>
      <c r="C26" s="148" t="s">
        <v>28</v>
      </c>
      <c r="D26" s="55">
        <f>SUM(D27:D35)</f>
        <v>689476.24</v>
      </c>
      <c r="E26" s="55">
        <f t="shared" ref="E26:F26" si="8">SUM(E27:E35)</f>
        <v>707002.24</v>
      </c>
      <c r="F26" s="225">
        <f t="shared" si="8"/>
        <v>678426.24</v>
      </c>
    </row>
    <row r="27" spans="1:6" ht="13.5" customHeight="1" x14ac:dyDescent="0.2">
      <c r="A27" s="51">
        <f t="shared" si="0"/>
        <v>4</v>
      </c>
      <c r="B27" s="226" t="s">
        <v>83</v>
      </c>
      <c r="C27" s="149" t="s">
        <v>84</v>
      </c>
      <c r="D27" s="56">
        <f>'Plan rash. i izdat. po izvorima'!C29+'Plan rash. i izdat. po izvorima'!C87+'Plan rash. i izdat. po izvorima'!C138+'Plan rash. i izdat. po izvorima'!C222</f>
        <v>255250</v>
      </c>
      <c r="E27" s="56">
        <f>'Plan rash. i izdat. po izvorima'!K29+'Plan rash. i izdat. po izvorima'!K87+'Plan rash. i izdat. po izvorima'!K138+'Plan rash. i izdat. po izvorima'!K222</f>
        <v>255250</v>
      </c>
      <c r="F27" s="227">
        <f>'Plan rash. i izdat. po izvorima'!S29+'Plan rash. i izdat. po izvorima'!S87+'Plan rash. i izdat. po izvorima'!S138+'Plan rash. i izdat. po izvorima'!S222</f>
        <v>255250</v>
      </c>
    </row>
    <row r="28" spans="1:6" ht="13.5" customHeight="1" x14ac:dyDescent="0.2">
      <c r="A28" s="51">
        <f t="shared" si="0"/>
        <v>4</v>
      </c>
      <c r="B28" s="226" t="s">
        <v>85</v>
      </c>
      <c r="C28" s="149" t="s">
        <v>49</v>
      </c>
      <c r="D28" s="56">
        <f>'Plan rash. i izdat. po izvorima'!C30+'Plan rash. i izdat. po izvorima'!C88+'Plan rash. i izdat. po izvorima'!C139+'Plan rash. i izdat. po izvorima'!C223</f>
        <v>33750</v>
      </c>
      <c r="E28" s="56">
        <f>'Plan rash. i izdat. po izvorima'!K30+'Plan rash. i izdat. po izvorima'!K88+'Plan rash. i izdat. po izvorima'!K139+'Plan rash. i izdat. po izvorima'!K223</f>
        <v>33750</v>
      </c>
      <c r="F28" s="227">
        <f>'Plan rash. i izdat. po izvorima'!S30+'Plan rash. i izdat. po izvorima'!S88+'Plan rash. i izdat. po izvorima'!S139+'Plan rash. i izdat. po izvorima'!S223</f>
        <v>33750</v>
      </c>
    </row>
    <row r="29" spans="1:6" ht="13.5" customHeight="1" x14ac:dyDescent="0.2">
      <c r="A29" s="51">
        <f t="shared" si="0"/>
        <v>4</v>
      </c>
      <c r="B29" s="226" t="s">
        <v>86</v>
      </c>
      <c r="C29" s="149" t="s">
        <v>87</v>
      </c>
      <c r="D29" s="56">
        <f>'Plan rash. i izdat. po izvorima'!C31+'Plan rash. i izdat. po izvorima'!C89+'Plan rash. i izdat. po izvorima'!C140+'Plan rash. i izdat. po izvorima'!C224</f>
        <v>0</v>
      </c>
      <c r="E29" s="56">
        <f>'Plan rash. i izdat. po izvorima'!K31+'Plan rash. i izdat. po izvorima'!K89+'Plan rash. i izdat. po izvorima'!K140+'Plan rash. i izdat. po izvorima'!K224</f>
        <v>0</v>
      </c>
      <c r="F29" s="227">
        <f>'Plan rash. i izdat. po izvorima'!S31+'Plan rash. i izdat. po izvorima'!S89+'Plan rash. i izdat. po izvorima'!S140+'Plan rash. i izdat. po izvorima'!S224</f>
        <v>0</v>
      </c>
    </row>
    <row r="30" spans="1:6" ht="13.5" customHeight="1" x14ac:dyDescent="0.2">
      <c r="A30" s="51">
        <f t="shared" si="0"/>
        <v>4</v>
      </c>
      <c r="B30" s="226" t="s">
        <v>88</v>
      </c>
      <c r="C30" s="149" t="s">
        <v>89</v>
      </c>
      <c r="D30" s="56">
        <f>'Plan rash. i izdat. po izvorima'!C32+'Plan rash. i izdat. po izvorima'!C90+'Plan rash. i izdat. po izvorima'!C141+'Plan rash. i izdat. po izvorima'!C225</f>
        <v>101851.23999999999</v>
      </c>
      <c r="E30" s="56">
        <f>'Plan rash. i izdat. po izvorima'!K32+'Plan rash. i izdat. po izvorima'!K90+'Plan rash. i izdat. po izvorima'!K141+'Plan rash. i izdat. po izvorima'!K225</f>
        <v>102851.23999999999</v>
      </c>
      <c r="F30" s="227">
        <f>'Plan rash. i izdat. po izvorima'!S32+'Plan rash. i izdat. po izvorima'!S90+'Plan rash. i izdat. po izvorima'!S141+'Plan rash. i izdat. po izvorima'!S225</f>
        <v>102851.23999999999</v>
      </c>
    </row>
    <row r="31" spans="1:6" ht="13.5" customHeight="1" x14ac:dyDescent="0.2">
      <c r="A31" s="51">
        <f t="shared" si="0"/>
        <v>4</v>
      </c>
      <c r="B31" s="226" t="s">
        <v>90</v>
      </c>
      <c r="C31" s="149" t="s">
        <v>91</v>
      </c>
      <c r="D31" s="56">
        <v>0</v>
      </c>
      <c r="E31" s="56">
        <v>0</v>
      </c>
      <c r="F31" s="227">
        <v>0</v>
      </c>
    </row>
    <row r="32" spans="1:6" ht="13.5" customHeight="1" x14ac:dyDescent="0.2">
      <c r="A32" s="51">
        <f t="shared" si="0"/>
        <v>4</v>
      </c>
      <c r="B32" s="226" t="s">
        <v>92</v>
      </c>
      <c r="C32" s="149" t="s">
        <v>93</v>
      </c>
      <c r="D32" s="56">
        <f>'Plan rash. i izdat. po izvorima'!C34+'Plan rash. i izdat. po izvorima'!C92+'Plan rash. i izdat. po izvorima'!C143+'Plan rash. i izdat. po izvorima'!C227</f>
        <v>14400</v>
      </c>
      <c r="E32" s="56">
        <f>'Plan rash. i izdat. po izvorima'!K34+'Plan rash. i izdat. po izvorima'!K92+'Plan rash. i izdat. po izvorima'!K143+'Plan rash. i izdat. po izvorima'!K227</f>
        <v>14400</v>
      </c>
      <c r="F32" s="227">
        <f>'Plan rash. i izdat. po izvorima'!S34+'Plan rash. i izdat. po izvorima'!S92+'Plan rash. i izdat. po izvorima'!S143+'Plan rash. i izdat. po izvorima'!S227</f>
        <v>14400</v>
      </c>
    </row>
    <row r="33" spans="1:6" ht="13.5" customHeight="1" x14ac:dyDescent="0.2">
      <c r="A33" s="51">
        <f t="shared" si="0"/>
        <v>4</v>
      </c>
      <c r="B33" s="226" t="s">
        <v>94</v>
      </c>
      <c r="C33" s="149" t="s">
        <v>95</v>
      </c>
      <c r="D33" s="56">
        <v>0</v>
      </c>
      <c r="E33" s="56">
        <v>0</v>
      </c>
      <c r="F33" s="227">
        <v>0</v>
      </c>
    </row>
    <row r="34" spans="1:6" ht="13.5" customHeight="1" x14ac:dyDescent="0.2">
      <c r="A34" s="51">
        <f t="shared" si="0"/>
        <v>4</v>
      </c>
      <c r="B34" s="226" t="s">
        <v>96</v>
      </c>
      <c r="C34" s="149" t="s">
        <v>97</v>
      </c>
      <c r="D34" s="56">
        <f>'Plan rash. i izdat. po izvorima'!C36+'Plan rash. i izdat. po izvorima'!C94+'Plan rash. i izdat. po izvorima'!C145+'Plan rash. i izdat. po izvorima'!C229</f>
        <v>18475</v>
      </c>
      <c r="E34" s="56">
        <f>'Plan rash. i izdat. po izvorima'!K36+'Plan rash. i izdat. po izvorima'!K94+'Plan rash. i izdat. po izvorima'!K145+'Plan rash. i izdat. po izvorima'!K229</f>
        <v>18475</v>
      </c>
      <c r="F34" s="227">
        <f>'Plan rash. i izdat. po izvorima'!S36+'Plan rash. i izdat. po izvorima'!S94+'Plan rash. i izdat. po izvorima'!S145+'Plan rash. i izdat. po izvorima'!S229</f>
        <v>18475</v>
      </c>
    </row>
    <row r="35" spans="1:6" ht="13.5" customHeight="1" x14ac:dyDescent="0.2">
      <c r="A35" s="51">
        <f t="shared" si="0"/>
        <v>4</v>
      </c>
      <c r="B35" s="226" t="s">
        <v>98</v>
      </c>
      <c r="C35" s="149" t="s">
        <v>99</v>
      </c>
      <c r="D35" s="56">
        <f>'Plan rash. i izdat. po izvorima'!C37+'Plan rash. i izdat. po izvorima'!C95+'Plan rash. i izdat. po izvorima'!C146+'Plan rash. i izdat. po izvorima'!C230+'Plan rash. i izdat. po izvorima'!C190</f>
        <v>265750</v>
      </c>
      <c r="E35" s="56">
        <f>'Plan rash. i izdat. po izvorima'!K37+'Plan rash. i izdat. po izvorima'!K95+'Plan rash. i izdat. po izvorima'!K146+'Plan rash. i izdat. po izvorima'!K230+'Plan rash. i izdat. po izvorima'!K190</f>
        <v>282276</v>
      </c>
      <c r="F35" s="227">
        <f>'Plan rash. i izdat. po izvorima'!S37+'Plan rash. i izdat. po izvorima'!S95+'Plan rash. i izdat. po izvorima'!S146+'Plan rash. i izdat. po izvorima'!S230</f>
        <v>253700</v>
      </c>
    </row>
    <row r="36" spans="1:6" x14ac:dyDescent="0.2">
      <c r="A36" s="51">
        <f t="shared" si="0"/>
        <v>3</v>
      </c>
      <c r="B36" s="224" t="s">
        <v>100</v>
      </c>
      <c r="C36" s="148" t="s">
        <v>101</v>
      </c>
      <c r="D36" s="55">
        <f>D37</f>
        <v>56715</v>
      </c>
      <c r="E36" s="55">
        <f t="shared" ref="E36:F36" si="9">E37</f>
        <v>54100</v>
      </c>
      <c r="F36" s="225">
        <f t="shared" si="9"/>
        <v>54100</v>
      </c>
    </row>
    <row r="37" spans="1:6" ht="13.5" customHeight="1" x14ac:dyDescent="0.2">
      <c r="A37" s="51">
        <f t="shared" si="0"/>
        <v>4</v>
      </c>
      <c r="B37" s="226" t="s">
        <v>102</v>
      </c>
      <c r="C37" s="149" t="s">
        <v>101</v>
      </c>
      <c r="D37" s="56">
        <f>'Plan rash. i izdat. po izvorima'!C38+'Plan rash. i izdat. po izvorima'!C96+'Plan rash. i izdat. po izvorima'!C147+'Plan rash. i izdat. po izvorima'!C231+'Plan rash. i izdat. po izvorima'!C191</f>
        <v>56715</v>
      </c>
      <c r="E37" s="56">
        <f>'Plan rash. i izdat. po izvorima'!K38+'Plan rash. i izdat. po izvorima'!K96+'Plan rash. i izdat. po izvorima'!K147+'Plan rash. i izdat. po izvorima'!K231</f>
        <v>54100</v>
      </c>
      <c r="F37" s="227">
        <f>'Plan rash. i izdat. po izvorima'!S38+'Plan rash. i izdat. po izvorima'!S96+'Plan rash. i izdat. po izvorima'!S147+'Plan rash. i izdat. po izvorima'!S231</f>
        <v>54100</v>
      </c>
    </row>
    <row r="38" spans="1:6" x14ac:dyDescent="0.2">
      <c r="A38" s="51">
        <f t="shared" si="0"/>
        <v>3</v>
      </c>
      <c r="B38" s="224" t="s">
        <v>103</v>
      </c>
      <c r="C38" s="148" t="s">
        <v>29</v>
      </c>
      <c r="D38" s="55">
        <f>SUM(D39:D45)</f>
        <v>37215</v>
      </c>
      <c r="E38" s="55">
        <f t="shared" ref="E38:F38" si="10">SUM(E39:E45)</f>
        <v>24600</v>
      </c>
      <c r="F38" s="225">
        <f t="shared" si="10"/>
        <v>27000</v>
      </c>
    </row>
    <row r="39" spans="1:6" ht="13.5" customHeight="1" x14ac:dyDescent="0.2">
      <c r="A39" s="51">
        <f t="shared" si="0"/>
        <v>4</v>
      </c>
      <c r="B39" s="226" t="s">
        <v>104</v>
      </c>
      <c r="C39" s="149" t="s">
        <v>105</v>
      </c>
      <c r="D39" s="56">
        <v>0</v>
      </c>
      <c r="E39" s="56">
        <v>0</v>
      </c>
      <c r="F39" s="227">
        <v>0</v>
      </c>
    </row>
    <row r="40" spans="1:6" ht="13.5" customHeight="1" x14ac:dyDescent="0.2">
      <c r="A40" s="51">
        <f t="shared" si="0"/>
        <v>4</v>
      </c>
      <c r="B40" s="226" t="s">
        <v>106</v>
      </c>
      <c r="C40" s="149" t="s">
        <v>107</v>
      </c>
      <c r="D40" s="56">
        <f>'Plan rash. i izdat. po izvorima'!C40</f>
        <v>4200</v>
      </c>
      <c r="E40" s="56">
        <f>'Plan rash. i izdat. po izvorima'!K40</f>
        <v>4200</v>
      </c>
      <c r="F40" s="227">
        <f>'Plan rash. i izdat. po izvorima'!S40</f>
        <v>4200</v>
      </c>
    </row>
    <row r="41" spans="1:6" ht="13.5" customHeight="1" x14ac:dyDescent="0.2">
      <c r="A41" s="51">
        <f t="shared" si="0"/>
        <v>4</v>
      </c>
      <c r="B41" s="226" t="s">
        <v>108</v>
      </c>
      <c r="C41" s="149" t="s">
        <v>109</v>
      </c>
      <c r="D41" s="56">
        <f>'Plan rash. i izdat. po izvorima'!C194</f>
        <v>7500</v>
      </c>
      <c r="E41" s="56">
        <v>0</v>
      </c>
      <c r="F41" s="227">
        <v>0</v>
      </c>
    </row>
    <row r="42" spans="1:6" ht="13.5" customHeight="1" x14ac:dyDescent="0.2">
      <c r="A42" s="51">
        <f t="shared" si="0"/>
        <v>4</v>
      </c>
      <c r="B42" s="226" t="s">
        <v>110</v>
      </c>
      <c r="C42" s="149" t="s">
        <v>111</v>
      </c>
      <c r="D42" s="56">
        <f>'Plan rash. i izdat. po izvorima'!C42</f>
        <v>700</v>
      </c>
      <c r="E42" s="56">
        <f>'Plan rash. i izdat. po izvorima'!K42</f>
        <v>700</v>
      </c>
      <c r="F42" s="227">
        <f>'Plan rash. i izdat. po izvorima'!S42</f>
        <v>700</v>
      </c>
    </row>
    <row r="43" spans="1:6" ht="13.5" customHeight="1" x14ac:dyDescent="0.2">
      <c r="A43" s="51">
        <f t="shared" si="0"/>
        <v>4</v>
      </c>
      <c r="B43" s="226" t="s">
        <v>112</v>
      </c>
      <c r="C43" s="149" t="s">
        <v>113</v>
      </c>
      <c r="D43" s="56">
        <f>'Plan rash. i izdat. po izvorima'!C43</f>
        <v>15125</v>
      </c>
      <c r="E43" s="56">
        <f>'Plan rash. i izdat. po izvorima'!K43</f>
        <v>16100</v>
      </c>
      <c r="F43" s="227">
        <f>'Plan rash. i izdat. po izvorima'!S43</f>
        <v>18500</v>
      </c>
    </row>
    <row r="44" spans="1:6" ht="13.5" customHeight="1" x14ac:dyDescent="0.2">
      <c r="A44" s="51">
        <f t="shared" si="0"/>
        <v>4</v>
      </c>
      <c r="B44" s="226" t="s">
        <v>114</v>
      </c>
      <c r="C44" s="149" t="s">
        <v>115</v>
      </c>
      <c r="D44" s="56">
        <v>0</v>
      </c>
      <c r="E44" s="56">
        <v>0</v>
      </c>
      <c r="F44" s="227">
        <v>0</v>
      </c>
    </row>
    <row r="45" spans="1:6" ht="13.5" customHeight="1" x14ac:dyDescent="0.2">
      <c r="A45" s="51">
        <f t="shared" si="0"/>
        <v>4</v>
      </c>
      <c r="B45" s="226" t="s">
        <v>116</v>
      </c>
      <c r="C45" s="149" t="s">
        <v>29</v>
      </c>
      <c r="D45" s="56">
        <f>'Plan rash. i izdat. po izvorima'!C44+'Plan rash. i izdat. po izvorima'!C197</f>
        <v>9690</v>
      </c>
      <c r="E45" s="56">
        <f>'Plan rash. i izdat. po izvorima'!K44</f>
        <v>3600</v>
      </c>
      <c r="F45" s="227">
        <f>'Plan rash. i izdat. po izvorima'!S44</f>
        <v>3600</v>
      </c>
    </row>
    <row r="46" spans="1:6" ht="12.75" x14ac:dyDescent="0.2">
      <c r="A46" s="51">
        <f t="shared" si="0"/>
        <v>2</v>
      </c>
      <c r="B46" s="222" t="s">
        <v>117</v>
      </c>
      <c r="C46" s="147" t="s">
        <v>118</v>
      </c>
      <c r="D46" s="54">
        <f>D47+D49</f>
        <v>2500</v>
      </c>
      <c r="E46" s="54">
        <f t="shared" ref="E46:F46" si="11">E47+E49</f>
        <v>2500</v>
      </c>
      <c r="F46" s="223">
        <f t="shared" si="11"/>
        <v>2500</v>
      </c>
    </row>
    <row r="47" spans="1:6" x14ac:dyDescent="0.2">
      <c r="A47" s="51">
        <f t="shared" si="0"/>
        <v>3</v>
      </c>
      <c r="B47" s="224" t="s">
        <v>119</v>
      </c>
      <c r="C47" s="148" t="s">
        <v>120</v>
      </c>
      <c r="D47" s="55">
        <f>SUM(D48)</f>
        <v>0</v>
      </c>
      <c r="E47" s="55">
        <f t="shared" ref="E47:F47" si="12">SUM(E48)</f>
        <v>0</v>
      </c>
      <c r="F47" s="225">
        <f t="shared" si="12"/>
        <v>0</v>
      </c>
    </row>
    <row r="48" spans="1:6" ht="22.5" x14ac:dyDescent="0.2">
      <c r="A48" s="51">
        <f t="shared" si="0"/>
        <v>4</v>
      </c>
      <c r="B48" s="226" t="s">
        <v>121</v>
      </c>
      <c r="C48" s="149" t="s">
        <v>122</v>
      </c>
      <c r="D48" s="56">
        <v>0</v>
      </c>
      <c r="E48" s="56">
        <v>0</v>
      </c>
      <c r="F48" s="227">
        <v>0</v>
      </c>
    </row>
    <row r="49" spans="1:6" x14ac:dyDescent="0.2">
      <c r="A49" s="51">
        <f t="shared" si="0"/>
        <v>3</v>
      </c>
      <c r="B49" s="224" t="s">
        <v>123</v>
      </c>
      <c r="C49" s="148" t="s">
        <v>30</v>
      </c>
      <c r="D49" s="55">
        <f>SUM(D50:D53)</f>
        <v>2500</v>
      </c>
      <c r="E49" s="55">
        <f t="shared" ref="E49:F49" si="13">SUM(E50:E53)</f>
        <v>2500</v>
      </c>
      <c r="F49" s="225">
        <f t="shared" si="13"/>
        <v>2500</v>
      </c>
    </row>
    <row r="50" spans="1:6" ht="13.5" customHeight="1" x14ac:dyDescent="0.2">
      <c r="A50" s="51">
        <f t="shared" si="0"/>
        <v>4</v>
      </c>
      <c r="B50" s="226" t="s">
        <v>124</v>
      </c>
      <c r="C50" s="149" t="s">
        <v>125</v>
      </c>
      <c r="D50" s="56">
        <f>'Plan rash. i izdat. po izvorima'!C46</f>
        <v>2500</v>
      </c>
      <c r="E50" s="56">
        <f>'Plan rash. i izdat. po izvorima'!K46</f>
        <v>2500</v>
      </c>
      <c r="F50" s="227">
        <f>'Plan rash. i izdat. po izvorima'!S46</f>
        <v>2500</v>
      </c>
    </row>
    <row r="51" spans="1:6" ht="13.5" customHeight="1" x14ac:dyDescent="0.2">
      <c r="A51" s="51">
        <f t="shared" si="0"/>
        <v>4</v>
      </c>
      <c r="B51" s="226" t="s">
        <v>126</v>
      </c>
      <c r="C51" s="149" t="s">
        <v>127</v>
      </c>
      <c r="D51" s="56">
        <v>0</v>
      </c>
      <c r="E51" s="56">
        <v>0</v>
      </c>
      <c r="F51" s="227">
        <v>0</v>
      </c>
    </row>
    <row r="52" spans="1:6" ht="13.5" customHeight="1" x14ac:dyDescent="0.2">
      <c r="A52" s="51">
        <f t="shared" si="0"/>
        <v>4</v>
      </c>
      <c r="B52" s="226" t="s">
        <v>128</v>
      </c>
      <c r="C52" s="149" t="s">
        <v>129</v>
      </c>
      <c r="D52" s="56">
        <v>0</v>
      </c>
      <c r="E52" s="56">
        <v>0</v>
      </c>
      <c r="F52" s="227">
        <v>0</v>
      </c>
    </row>
    <row r="53" spans="1:6" ht="13.5" customHeight="1" x14ac:dyDescent="0.2">
      <c r="A53" s="51">
        <f t="shared" si="0"/>
        <v>4</v>
      </c>
      <c r="B53" s="226" t="s">
        <v>130</v>
      </c>
      <c r="C53" s="149" t="s">
        <v>131</v>
      </c>
      <c r="D53" s="56">
        <v>0</v>
      </c>
      <c r="E53" s="56">
        <v>0</v>
      </c>
      <c r="F53" s="227">
        <v>0</v>
      </c>
    </row>
    <row r="54" spans="1:6" s="85" customFormat="1" ht="25.5" x14ac:dyDescent="0.2">
      <c r="B54" s="222">
        <v>36</v>
      </c>
      <c r="C54" s="147" t="s">
        <v>322</v>
      </c>
      <c r="D54" s="54">
        <f>D55</f>
        <v>0</v>
      </c>
      <c r="E54" s="54">
        <f t="shared" ref="E54:F54" si="14">E55</f>
        <v>0</v>
      </c>
      <c r="F54" s="223">
        <f t="shared" si="14"/>
        <v>0</v>
      </c>
    </row>
    <row r="55" spans="1:6" s="85" customFormat="1" hidden="1" x14ac:dyDescent="0.2">
      <c r="B55" s="224" t="s">
        <v>316</v>
      </c>
      <c r="C55" s="148" t="s">
        <v>307</v>
      </c>
      <c r="D55" s="55">
        <f>D56+D57+D58+D59</f>
        <v>0</v>
      </c>
      <c r="E55" s="55">
        <f>E56+E57+E58+E59</f>
        <v>0</v>
      </c>
      <c r="F55" s="225">
        <f>F56+F57+F58+F59</f>
        <v>0</v>
      </c>
    </row>
    <row r="56" spans="1:6" s="85" customFormat="1" ht="13.5" hidden="1" customHeight="1" x14ac:dyDescent="0.2">
      <c r="B56" s="226" t="s">
        <v>317</v>
      </c>
      <c r="C56" s="149" t="s">
        <v>308</v>
      </c>
      <c r="D56" s="56">
        <v>0</v>
      </c>
      <c r="E56" s="56">
        <v>0</v>
      </c>
      <c r="F56" s="227">
        <v>0</v>
      </c>
    </row>
    <row r="57" spans="1:6" s="85" customFormat="1" ht="13.5" hidden="1" customHeight="1" x14ac:dyDescent="0.2">
      <c r="B57" s="226" t="s">
        <v>318</v>
      </c>
      <c r="C57" s="149" t="s">
        <v>309</v>
      </c>
      <c r="D57" s="56">
        <v>0</v>
      </c>
      <c r="E57" s="56">
        <v>0</v>
      </c>
      <c r="F57" s="227">
        <v>0</v>
      </c>
    </row>
    <row r="58" spans="1:6" s="85" customFormat="1" ht="22.5" hidden="1" customHeight="1" x14ac:dyDescent="0.2">
      <c r="B58" s="226" t="s">
        <v>319</v>
      </c>
      <c r="C58" s="149" t="s">
        <v>310</v>
      </c>
      <c r="D58" s="56">
        <v>0</v>
      </c>
      <c r="E58" s="56">
        <v>0</v>
      </c>
      <c r="F58" s="227">
        <v>0</v>
      </c>
    </row>
    <row r="59" spans="1:6" s="85" customFormat="1" ht="22.5" hidden="1" customHeight="1" x14ac:dyDescent="0.2">
      <c r="B59" s="226" t="s">
        <v>320</v>
      </c>
      <c r="C59" s="149" t="s">
        <v>311</v>
      </c>
      <c r="D59" s="56">
        <v>0</v>
      </c>
      <c r="E59" s="56">
        <v>0</v>
      </c>
      <c r="F59" s="227">
        <v>0</v>
      </c>
    </row>
    <row r="60" spans="1:6" ht="25.5" x14ac:dyDescent="0.2">
      <c r="A60" s="51">
        <f t="shared" ref="A60:A81" si="15">LEN(B69)</f>
        <v>1</v>
      </c>
      <c r="B60" s="222" t="s">
        <v>132</v>
      </c>
      <c r="C60" s="147" t="s">
        <v>133</v>
      </c>
      <c r="D60" s="54">
        <f>D61</f>
        <v>85000</v>
      </c>
      <c r="E60" s="54">
        <f t="shared" ref="E60:F60" si="16">E61</f>
        <v>115000</v>
      </c>
      <c r="F60" s="223">
        <f t="shared" si="16"/>
        <v>115000</v>
      </c>
    </row>
    <row r="61" spans="1:6" ht="12.75" x14ac:dyDescent="0.2">
      <c r="A61" s="51">
        <f t="shared" si="15"/>
        <v>2</v>
      </c>
      <c r="B61" s="224" t="s">
        <v>134</v>
      </c>
      <c r="C61" s="148" t="s">
        <v>135</v>
      </c>
      <c r="D61" s="54">
        <f>D62+D64</f>
        <v>85000</v>
      </c>
      <c r="E61" s="54">
        <f t="shared" ref="E61:F61" si="17">E62+E64</f>
        <v>115000</v>
      </c>
      <c r="F61" s="223">
        <f t="shared" si="17"/>
        <v>115000</v>
      </c>
    </row>
    <row r="62" spans="1:6" ht="13.5" customHeight="1" x14ac:dyDescent="0.2">
      <c r="A62" s="51">
        <f t="shared" si="15"/>
        <v>3</v>
      </c>
      <c r="B62" s="226" t="s">
        <v>136</v>
      </c>
      <c r="C62" s="149" t="s">
        <v>137</v>
      </c>
      <c r="D62" s="55">
        <f>D63</f>
        <v>85000</v>
      </c>
      <c r="E62" s="55">
        <f t="shared" ref="E62:F62" si="18">E63</f>
        <v>115000</v>
      </c>
      <c r="F62" s="225">
        <f t="shared" si="18"/>
        <v>115000</v>
      </c>
    </row>
    <row r="63" spans="1:6" ht="13.5" customHeight="1" x14ac:dyDescent="0.2">
      <c r="A63" s="51">
        <f t="shared" si="15"/>
        <v>4</v>
      </c>
      <c r="B63" s="226" t="s">
        <v>138</v>
      </c>
      <c r="C63" s="149" t="s">
        <v>139</v>
      </c>
      <c r="D63" s="56">
        <f>'Plan rash. i izdat. po izvorima'!C64+'Plan rash. i izdat. po izvorima'!C50</f>
        <v>85000</v>
      </c>
      <c r="E63" s="56">
        <f>'Plan rash. i izdat. po izvorima'!K64+'Plan rash. i izdat. po izvorima'!K50</f>
        <v>115000</v>
      </c>
      <c r="F63" s="227">
        <f>'Plan rash. i izdat. po izvorima'!S64+'Plan rash. i izdat. po izvorima'!S50</f>
        <v>115000</v>
      </c>
    </row>
    <row r="64" spans="1:6" ht="13.5" customHeight="1" x14ac:dyDescent="0.2">
      <c r="A64" s="51">
        <f t="shared" si="15"/>
        <v>3</v>
      </c>
      <c r="B64" s="226">
        <v>3723</v>
      </c>
      <c r="C64" s="149" t="s">
        <v>315</v>
      </c>
      <c r="D64" s="55">
        <f>D65+D66</f>
        <v>0</v>
      </c>
      <c r="E64" s="55">
        <f t="shared" ref="E64:F64" si="19">E65+E66</f>
        <v>0</v>
      </c>
      <c r="F64" s="225">
        <f t="shared" si="19"/>
        <v>0</v>
      </c>
    </row>
    <row r="65" spans="1:6" ht="12.75" x14ac:dyDescent="0.2">
      <c r="A65" s="51">
        <f t="shared" si="15"/>
        <v>4</v>
      </c>
      <c r="B65" s="222" t="s">
        <v>140</v>
      </c>
      <c r="C65" s="147" t="s">
        <v>141</v>
      </c>
      <c r="D65" s="54">
        <f>D66</f>
        <v>0</v>
      </c>
      <c r="E65" s="54">
        <f t="shared" ref="E65:F65" si="20">E66</f>
        <v>0</v>
      </c>
      <c r="F65" s="223">
        <f t="shared" si="20"/>
        <v>0</v>
      </c>
    </row>
    <row r="66" spans="1:6" x14ac:dyDescent="0.2">
      <c r="A66" s="51">
        <f t="shared" si="15"/>
        <v>4</v>
      </c>
      <c r="B66" s="224">
        <v>383</v>
      </c>
      <c r="C66" s="148" t="s">
        <v>142</v>
      </c>
      <c r="D66" s="56">
        <f>D67+D68</f>
        <v>0</v>
      </c>
      <c r="E66" s="56">
        <f t="shared" ref="E66:F66" si="21">E67+E68</f>
        <v>0</v>
      </c>
      <c r="F66" s="227">
        <f t="shared" si="21"/>
        <v>0</v>
      </c>
    </row>
    <row r="67" spans="1:6" hidden="1" x14ac:dyDescent="0.2">
      <c r="A67" s="51">
        <f t="shared" si="15"/>
        <v>2</v>
      </c>
      <c r="B67" s="226">
        <v>3831</v>
      </c>
      <c r="C67" s="149" t="s">
        <v>143</v>
      </c>
      <c r="D67" s="55">
        <v>0</v>
      </c>
      <c r="E67" s="55">
        <v>0</v>
      </c>
      <c r="F67" s="225">
        <v>0</v>
      </c>
    </row>
    <row r="68" spans="1:6" hidden="1" x14ac:dyDescent="0.2">
      <c r="A68" s="51">
        <f t="shared" si="15"/>
        <v>3</v>
      </c>
      <c r="B68" s="226">
        <v>3834</v>
      </c>
      <c r="C68" s="149" t="s">
        <v>144</v>
      </c>
      <c r="D68" s="55">
        <v>0</v>
      </c>
      <c r="E68" s="55">
        <v>0</v>
      </c>
      <c r="F68" s="225">
        <v>0</v>
      </c>
    </row>
    <row r="69" spans="1:6" ht="12.75" x14ac:dyDescent="0.2">
      <c r="A69" s="51">
        <f t="shared" si="15"/>
        <v>4</v>
      </c>
      <c r="B69" s="222" t="s">
        <v>145</v>
      </c>
      <c r="C69" s="147" t="s">
        <v>32</v>
      </c>
      <c r="D69" s="54">
        <f>D70+D76+D99+D102+D105</f>
        <v>119277.95999999999</v>
      </c>
      <c r="E69" s="54">
        <f t="shared" ref="E69:F69" si="22">E70+E76+E99+E102+E105</f>
        <v>67500</v>
      </c>
      <c r="F69" s="223">
        <f t="shared" si="22"/>
        <v>67500</v>
      </c>
    </row>
    <row r="70" spans="1:6" ht="25.5" x14ac:dyDescent="0.2">
      <c r="A70" s="51">
        <f t="shared" si="15"/>
        <v>3</v>
      </c>
      <c r="B70" s="222" t="s">
        <v>146</v>
      </c>
      <c r="C70" s="147" t="s">
        <v>147</v>
      </c>
      <c r="D70" s="55">
        <f>D71+D73</f>
        <v>0</v>
      </c>
      <c r="E70" s="55">
        <f t="shared" ref="E70:F70" si="23">E71+E73</f>
        <v>0</v>
      </c>
      <c r="F70" s="225">
        <f t="shared" si="23"/>
        <v>0</v>
      </c>
    </row>
    <row r="71" spans="1:6" x14ac:dyDescent="0.2">
      <c r="A71" s="51">
        <f t="shared" si="15"/>
        <v>4</v>
      </c>
      <c r="B71" s="224" t="s">
        <v>148</v>
      </c>
      <c r="C71" s="148" t="s">
        <v>33</v>
      </c>
      <c r="D71" s="56">
        <f>D72</f>
        <v>0</v>
      </c>
      <c r="E71" s="56">
        <f t="shared" ref="E71:F71" si="24">E72</f>
        <v>0</v>
      </c>
      <c r="F71" s="227">
        <f t="shared" si="24"/>
        <v>0</v>
      </c>
    </row>
    <row r="72" spans="1:6" ht="13.5" customHeight="1" x14ac:dyDescent="0.2">
      <c r="A72" s="51">
        <f t="shared" si="15"/>
        <v>4</v>
      </c>
      <c r="B72" s="226" t="s">
        <v>149</v>
      </c>
      <c r="C72" s="149" t="s">
        <v>150</v>
      </c>
      <c r="D72" s="56">
        <v>0</v>
      </c>
      <c r="E72" s="56">
        <v>0</v>
      </c>
      <c r="F72" s="227">
        <v>0</v>
      </c>
    </row>
    <row r="73" spans="1:6" x14ac:dyDescent="0.2">
      <c r="A73" s="51">
        <f t="shared" si="15"/>
        <v>4</v>
      </c>
      <c r="B73" s="224" t="s">
        <v>151</v>
      </c>
      <c r="C73" s="148" t="s">
        <v>152</v>
      </c>
      <c r="D73" s="55">
        <f>D74+D75</f>
        <v>0</v>
      </c>
      <c r="E73" s="55">
        <f t="shared" ref="E73:F73" si="25">E74+E75</f>
        <v>0</v>
      </c>
      <c r="F73" s="225">
        <f t="shared" si="25"/>
        <v>0</v>
      </c>
    </row>
    <row r="74" spans="1:6" ht="13.5" customHeight="1" x14ac:dyDescent="0.2">
      <c r="A74" s="51">
        <f t="shared" si="15"/>
        <v>4</v>
      </c>
      <c r="B74" s="226" t="s">
        <v>153</v>
      </c>
      <c r="C74" s="149" t="s">
        <v>154</v>
      </c>
      <c r="D74" s="56">
        <v>0</v>
      </c>
      <c r="E74" s="56">
        <v>0</v>
      </c>
      <c r="F74" s="227">
        <v>0</v>
      </c>
    </row>
    <row r="75" spans="1:6" ht="13.5" customHeight="1" x14ac:dyDescent="0.2">
      <c r="A75" s="51">
        <f t="shared" si="15"/>
        <v>4</v>
      </c>
      <c r="B75" s="226" t="s">
        <v>155</v>
      </c>
      <c r="C75" s="149" t="s">
        <v>156</v>
      </c>
      <c r="D75" s="56">
        <v>0</v>
      </c>
      <c r="E75" s="56">
        <v>0</v>
      </c>
      <c r="F75" s="227">
        <v>0</v>
      </c>
    </row>
    <row r="76" spans="1:6" ht="25.5" x14ac:dyDescent="0.2">
      <c r="A76" s="51">
        <f t="shared" si="15"/>
        <v>4</v>
      </c>
      <c r="B76" s="222" t="s">
        <v>157</v>
      </c>
      <c r="C76" s="147" t="s">
        <v>158</v>
      </c>
      <c r="D76" s="55">
        <f>D77+D79+D87+D89+D93+D95</f>
        <v>119277.95999999999</v>
      </c>
      <c r="E76" s="55">
        <f t="shared" ref="E76:F76" si="26">E77+E79+E87+E89+E93+E95</f>
        <v>67500</v>
      </c>
      <c r="F76" s="225">
        <f t="shared" si="26"/>
        <v>67500</v>
      </c>
    </row>
    <row r="77" spans="1:6" x14ac:dyDescent="0.2">
      <c r="A77" s="51">
        <f t="shared" si="15"/>
        <v>4</v>
      </c>
      <c r="B77" s="224" t="s">
        <v>159</v>
      </c>
      <c r="C77" s="148" t="s">
        <v>160</v>
      </c>
      <c r="D77" s="55">
        <f>D78</f>
        <v>0</v>
      </c>
      <c r="E77" s="55">
        <f t="shared" ref="E77:F77" si="27">E78</f>
        <v>0</v>
      </c>
      <c r="F77" s="225">
        <f t="shared" si="27"/>
        <v>0</v>
      </c>
    </row>
    <row r="78" spans="1:6" ht="13.5" customHeight="1" x14ac:dyDescent="0.2">
      <c r="A78" s="51">
        <f t="shared" si="15"/>
        <v>3</v>
      </c>
      <c r="B78" s="226" t="s">
        <v>161</v>
      </c>
      <c r="C78" s="149" t="s">
        <v>162</v>
      </c>
      <c r="D78" s="56">
        <v>0</v>
      </c>
      <c r="E78" s="56">
        <v>0</v>
      </c>
      <c r="F78" s="227">
        <v>0</v>
      </c>
    </row>
    <row r="79" spans="1:6" x14ac:dyDescent="0.2">
      <c r="A79" s="51">
        <f t="shared" si="15"/>
        <v>4</v>
      </c>
      <c r="B79" s="224" t="s">
        <v>163</v>
      </c>
      <c r="C79" s="148" t="s">
        <v>31</v>
      </c>
      <c r="D79" s="55">
        <f>D80+D81+D82+D83+D84+D85+D86</f>
        <v>35777.96</v>
      </c>
      <c r="E79" s="55">
        <f t="shared" ref="E79:F79" si="28">E80+E81+E82+E83+E84+E85+E86</f>
        <v>14000</v>
      </c>
      <c r="F79" s="225">
        <f t="shared" si="28"/>
        <v>14000</v>
      </c>
    </row>
    <row r="80" spans="1:6" ht="13.5" customHeight="1" x14ac:dyDescent="0.2">
      <c r="A80" s="51">
        <f t="shared" si="15"/>
        <v>3</v>
      </c>
      <c r="B80" s="226" t="s">
        <v>164</v>
      </c>
      <c r="C80" s="149" t="s">
        <v>165</v>
      </c>
      <c r="D80" s="56">
        <f>'Plan rash. i izdat. po izvorima'!C52+'Plan rash. i izdat. po izvorima'!C159</f>
        <v>12000</v>
      </c>
      <c r="E80" s="56">
        <f>'Plan rash. i izdat. po izvorima'!K52+'Plan rash. i izdat. po izvorima'!K159</f>
        <v>14000</v>
      </c>
      <c r="F80" s="227">
        <f>'Plan rash. i izdat. po izvorima'!S52+'Plan rash. i izdat. po izvorima'!S159</f>
        <v>14000</v>
      </c>
    </row>
    <row r="81" spans="1:6" ht="13.5" customHeight="1" x14ac:dyDescent="0.2">
      <c r="A81" s="51">
        <f t="shared" si="15"/>
        <v>4</v>
      </c>
      <c r="B81" s="226" t="s">
        <v>166</v>
      </c>
      <c r="C81" s="149" t="s">
        <v>167</v>
      </c>
      <c r="D81" s="56">
        <v>0</v>
      </c>
      <c r="E81" s="56">
        <v>0</v>
      </c>
      <c r="F81" s="227">
        <v>0</v>
      </c>
    </row>
    <row r="82" spans="1:6" ht="13.5" customHeight="1" x14ac:dyDescent="0.2">
      <c r="A82" s="51">
        <f t="shared" ref="A82:A91" si="29">LEN(B92)</f>
        <v>4</v>
      </c>
      <c r="B82" s="226" t="s">
        <v>168</v>
      </c>
      <c r="C82" s="149" t="s">
        <v>169</v>
      </c>
      <c r="D82" s="56">
        <f>'Plan rash. i izdat. po izvorima'!C205</f>
        <v>12921.46</v>
      </c>
      <c r="E82" s="56">
        <v>0</v>
      </c>
      <c r="F82" s="227">
        <v>0</v>
      </c>
    </row>
    <row r="83" spans="1:6" ht="13.5" customHeight="1" x14ac:dyDescent="0.2">
      <c r="A83" s="51">
        <f t="shared" si="29"/>
        <v>3</v>
      </c>
      <c r="B83" s="226" t="s">
        <v>170</v>
      </c>
      <c r="C83" s="149" t="s">
        <v>171</v>
      </c>
      <c r="D83" s="56">
        <v>0</v>
      </c>
      <c r="E83" s="56">
        <v>0</v>
      </c>
      <c r="F83" s="227">
        <v>0</v>
      </c>
    </row>
    <row r="84" spans="1:6" ht="13.5" customHeight="1" x14ac:dyDescent="0.2">
      <c r="A84" s="51">
        <f t="shared" si="29"/>
        <v>4</v>
      </c>
      <c r="B84" s="226" t="s">
        <v>172</v>
      </c>
      <c r="C84" s="149" t="s">
        <v>173</v>
      </c>
      <c r="D84" s="56">
        <v>0</v>
      </c>
      <c r="E84" s="56">
        <v>0</v>
      </c>
      <c r="F84" s="227">
        <v>0</v>
      </c>
    </row>
    <row r="85" spans="1:6" ht="13.5" customHeight="1" x14ac:dyDescent="0.2">
      <c r="A85" s="51">
        <f t="shared" si="29"/>
        <v>3</v>
      </c>
      <c r="B85" s="226" t="s">
        <v>174</v>
      </c>
      <c r="C85" s="149" t="s">
        <v>175</v>
      </c>
      <c r="D85" s="56">
        <f>'Plan rash. i izdat. po izvorima'!C208</f>
        <v>10856.5</v>
      </c>
      <c r="E85" s="56">
        <v>0</v>
      </c>
      <c r="F85" s="227">
        <v>0</v>
      </c>
    </row>
    <row r="86" spans="1:6" ht="13.5" customHeight="1" x14ac:dyDescent="0.2">
      <c r="A86" s="51">
        <f t="shared" si="29"/>
        <v>4</v>
      </c>
      <c r="B86" s="226" t="s">
        <v>176</v>
      </c>
      <c r="C86" s="149" t="s">
        <v>47</v>
      </c>
      <c r="D86" s="56">
        <f>'Plan rash. i izdat. po izvorima'!C58+'Plan rash. i izdat. po izvorima'!C165</f>
        <v>0</v>
      </c>
      <c r="E86" s="56">
        <f>'Plan rash. i izdat. po izvorima'!K58+'Plan rash. i izdat. po izvorima'!K165</f>
        <v>0</v>
      </c>
      <c r="F86" s="227">
        <f>'Plan rash. i izdat. po izvorima'!S58+'Plan rash. i izdat. po izvorima'!S165</f>
        <v>0</v>
      </c>
    </row>
    <row r="87" spans="1:6" x14ac:dyDescent="0.2">
      <c r="A87" s="51">
        <f t="shared" si="29"/>
        <v>4</v>
      </c>
      <c r="B87" s="224" t="s">
        <v>177</v>
      </c>
      <c r="C87" s="148" t="s">
        <v>178</v>
      </c>
      <c r="D87" s="56">
        <f>D88</f>
        <v>0</v>
      </c>
      <c r="E87" s="56">
        <f t="shared" ref="E87:F87" si="30">E88</f>
        <v>0</v>
      </c>
      <c r="F87" s="227">
        <f t="shared" si="30"/>
        <v>0</v>
      </c>
    </row>
    <row r="88" spans="1:6" ht="13.5" hidden="1" customHeight="1" x14ac:dyDescent="0.2">
      <c r="A88" s="51">
        <f t="shared" si="29"/>
        <v>4</v>
      </c>
      <c r="B88" s="226" t="s">
        <v>179</v>
      </c>
      <c r="C88" s="149" t="s">
        <v>180</v>
      </c>
      <c r="D88" s="56">
        <v>0</v>
      </c>
      <c r="E88" s="56">
        <v>0</v>
      </c>
      <c r="F88" s="227">
        <v>0</v>
      </c>
    </row>
    <row r="89" spans="1:6" ht="12.75" x14ac:dyDescent="0.2">
      <c r="A89" s="51">
        <f t="shared" si="29"/>
        <v>2</v>
      </c>
      <c r="B89" s="224" t="s">
        <v>181</v>
      </c>
      <c r="C89" s="148" t="s">
        <v>34</v>
      </c>
      <c r="D89" s="54">
        <f>D90+D92</f>
        <v>83500</v>
      </c>
      <c r="E89" s="54">
        <f t="shared" ref="E89:F89" si="31">E90+E92</f>
        <v>53500</v>
      </c>
      <c r="F89" s="223">
        <f t="shared" si="31"/>
        <v>53500</v>
      </c>
    </row>
    <row r="90" spans="1:6" ht="13.5" customHeight="1" x14ac:dyDescent="0.2">
      <c r="A90" s="51">
        <f t="shared" si="29"/>
        <v>3</v>
      </c>
      <c r="B90" s="226">
        <v>4241</v>
      </c>
      <c r="C90" s="149" t="s">
        <v>368</v>
      </c>
      <c r="D90" s="55">
        <f>'Plan rash. i izdat. po izvorima'!C60+'Plan rash. i izdat. po izvorima'!C65+'Plan rash. i izdat. po izvorima'!C167</f>
        <v>83500</v>
      </c>
      <c r="E90" s="55">
        <f>'Plan rash. i izdat. po izvorima'!K60+'Plan rash. i izdat. po izvorima'!K65+'Plan rash. i izdat. po izvorima'!K167</f>
        <v>53500</v>
      </c>
      <c r="F90" s="225">
        <f>'Plan rash. i izdat. po izvorima'!S60+'Plan rash. i izdat. po izvorima'!S65+'Plan rash. i izdat. po izvorima'!S167</f>
        <v>53500</v>
      </c>
    </row>
    <row r="91" spans="1:6" s="113" customFormat="1" ht="13.5" customHeight="1" x14ac:dyDescent="0.2">
      <c r="A91" s="113">
        <f t="shared" si="29"/>
        <v>4</v>
      </c>
      <c r="B91" s="226" t="s">
        <v>182</v>
      </c>
      <c r="C91" s="149" t="s">
        <v>183</v>
      </c>
      <c r="D91" s="55">
        <v>0</v>
      </c>
      <c r="E91" s="55">
        <v>0</v>
      </c>
      <c r="F91" s="225">
        <v>0</v>
      </c>
    </row>
    <row r="92" spans="1:6" ht="13.5" customHeight="1" x14ac:dyDescent="0.2">
      <c r="A92" s="51">
        <f t="shared" ref="A92:A107" si="32">LEN(B101)</f>
        <v>4</v>
      </c>
      <c r="B92" s="226" t="s">
        <v>184</v>
      </c>
      <c r="C92" s="149" t="s">
        <v>185</v>
      </c>
      <c r="D92" s="56">
        <v>0</v>
      </c>
      <c r="E92" s="56">
        <v>0</v>
      </c>
      <c r="F92" s="227">
        <v>0</v>
      </c>
    </row>
    <row r="93" spans="1:6" ht="12.75" x14ac:dyDescent="0.2">
      <c r="A93" s="51">
        <f t="shared" si="32"/>
        <v>2</v>
      </c>
      <c r="B93" s="224">
        <v>425</v>
      </c>
      <c r="C93" s="148" t="s">
        <v>186</v>
      </c>
      <c r="D93" s="54">
        <f>D94</f>
        <v>0</v>
      </c>
      <c r="E93" s="54">
        <f t="shared" ref="E93:F93" si="33">E94</f>
        <v>0</v>
      </c>
      <c r="F93" s="223">
        <f t="shared" si="33"/>
        <v>0</v>
      </c>
    </row>
    <row r="94" spans="1:6" ht="13.5" hidden="1" customHeight="1" x14ac:dyDescent="0.2">
      <c r="A94" s="51">
        <f t="shared" si="32"/>
        <v>3</v>
      </c>
      <c r="B94" s="226" t="s">
        <v>187</v>
      </c>
      <c r="C94" s="149" t="s">
        <v>188</v>
      </c>
      <c r="D94" s="55">
        <v>0</v>
      </c>
      <c r="E94" s="55">
        <v>0</v>
      </c>
      <c r="F94" s="225">
        <v>0</v>
      </c>
    </row>
    <row r="95" spans="1:6" ht="12.75" x14ac:dyDescent="0.2">
      <c r="A95" s="51">
        <f t="shared" si="32"/>
        <v>4</v>
      </c>
      <c r="B95" s="224" t="s">
        <v>189</v>
      </c>
      <c r="C95" s="148" t="s">
        <v>190</v>
      </c>
      <c r="D95" s="54">
        <f>D96+D97+D98</f>
        <v>0</v>
      </c>
      <c r="E95" s="54">
        <f t="shared" ref="E95:F95" si="34">E96+E97+E98</f>
        <v>0</v>
      </c>
      <c r="F95" s="223">
        <f t="shared" si="34"/>
        <v>0</v>
      </c>
    </row>
    <row r="96" spans="1:6" ht="13.5" hidden="1" customHeight="1" x14ac:dyDescent="0.2">
      <c r="A96" s="51">
        <f t="shared" si="32"/>
        <v>2</v>
      </c>
      <c r="B96" s="226" t="s">
        <v>191</v>
      </c>
      <c r="C96" s="149" t="s">
        <v>192</v>
      </c>
      <c r="D96" s="56">
        <v>0</v>
      </c>
      <c r="E96" s="56">
        <v>0</v>
      </c>
      <c r="F96" s="227">
        <v>0</v>
      </c>
    </row>
    <row r="97" spans="1:6" ht="13.5" hidden="1" customHeight="1" x14ac:dyDescent="0.2">
      <c r="A97" s="51">
        <f t="shared" si="32"/>
        <v>3</v>
      </c>
      <c r="B97" s="226" t="s">
        <v>193</v>
      </c>
      <c r="C97" s="149" t="s">
        <v>194</v>
      </c>
      <c r="D97" s="56">
        <v>0</v>
      </c>
      <c r="E97" s="56">
        <v>0</v>
      </c>
      <c r="F97" s="227">
        <v>0</v>
      </c>
    </row>
    <row r="98" spans="1:6" ht="13.5" hidden="1" customHeight="1" x14ac:dyDescent="0.2">
      <c r="A98" s="51">
        <f t="shared" si="32"/>
        <v>4</v>
      </c>
      <c r="B98" s="226" t="s">
        <v>195</v>
      </c>
      <c r="C98" s="149" t="s">
        <v>196</v>
      </c>
      <c r="D98" s="56">
        <v>0</v>
      </c>
      <c r="E98" s="56">
        <v>0</v>
      </c>
      <c r="F98" s="227">
        <v>0</v>
      </c>
    </row>
    <row r="99" spans="1:6" ht="25.5" x14ac:dyDescent="0.2">
      <c r="A99" s="51">
        <f t="shared" si="32"/>
        <v>3</v>
      </c>
      <c r="B99" s="222" t="s">
        <v>197</v>
      </c>
      <c r="C99" s="147" t="s">
        <v>198</v>
      </c>
      <c r="D99" s="54">
        <f>D100+D102+D105</f>
        <v>0</v>
      </c>
      <c r="E99" s="54">
        <f t="shared" ref="E99:F99" si="35">E100+E102+E105</f>
        <v>0</v>
      </c>
      <c r="F99" s="223">
        <f t="shared" si="35"/>
        <v>0</v>
      </c>
    </row>
    <row r="100" spans="1:6" hidden="1" x14ac:dyDescent="0.2">
      <c r="A100" s="51">
        <f t="shared" si="32"/>
        <v>4</v>
      </c>
      <c r="B100" s="224" t="s">
        <v>199</v>
      </c>
      <c r="C100" s="148" t="s">
        <v>200</v>
      </c>
      <c r="D100" s="55">
        <f>D101</f>
        <v>0</v>
      </c>
      <c r="E100" s="55">
        <f t="shared" ref="E100:F100" si="36">E101</f>
        <v>0</v>
      </c>
      <c r="F100" s="225">
        <f t="shared" si="36"/>
        <v>0</v>
      </c>
    </row>
    <row r="101" spans="1:6" ht="13.5" hidden="1" customHeight="1" x14ac:dyDescent="0.2">
      <c r="A101" s="51">
        <f t="shared" si="32"/>
        <v>1</v>
      </c>
      <c r="B101" s="226" t="s">
        <v>201</v>
      </c>
      <c r="C101" s="149" t="s">
        <v>202</v>
      </c>
      <c r="D101" s="55">
        <v>0</v>
      </c>
      <c r="E101" s="55">
        <v>0</v>
      </c>
      <c r="F101" s="225">
        <v>0</v>
      </c>
    </row>
    <row r="102" spans="1:6" ht="25.5" x14ac:dyDescent="0.2">
      <c r="A102" s="51">
        <f t="shared" si="32"/>
        <v>2</v>
      </c>
      <c r="B102" s="222" t="s">
        <v>203</v>
      </c>
      <c r="C102" s="147" t="s">
        <v>204</v>
      </c>
      <c r="D102" s="54">
        <f>D103</f>
        <v>0</v>
      </c>
      <c r="E102" s="54">
        <f t="shared" ref="E102:F102" si="37">E103</f>
        <v>0</v>
      </c>
      <c r="F102" s="223">
        <f t="shared" si="37"/>
        <v>0</v>
      </c>
    </row>
    <row r="103" spans="1:6" hidden="1" x14ac:dyDescent="0.2">
      <c r="A103" s="51">
        <f t="shared" si="32"/>
        <v>3</v>
      </c>
      <c r="B103" s="224" t="s">
        <v>205</v>
      </c>
      <c r="C103" s="148" t="s">
        <v>206</v>
      </c>
      <c r="D103" s="55">
        <f>D104</f>
        <v>0</v>
      </c>
      <c r="E103" s="55">
        <f t="shared" ref="E103:F103" si="38">E104</f>
        <v>0</v>
      </c>
      <c r="F103" s="225">
        <f t="shared" si="38"/>
        <v>0</v>
      </c>
    </row>
    <row r="104" spans="1:6" ht="13.5" hidden="1" customHeight="1" x14ac:dyDescent="0.2">
      <c r="A104" s="51">
        <f t="shared" si="32"/>
        <v>4</v>
      </c>
      <c r="B104" s="226" t="s">
        <v>207</v>
      </c>
      <c r="C104" s="149" t="s">
        <v>206</v>
      </c>
      <c r="D104" s="56">
        <v>0</v>
      </c>
      <c r="E104" s="56">
        <v>0</v>
      </c>
      <c r="F104" s="227">
        <v>0</v>
      </c>
    </row>
    <row r="105" spans="1:6" ht="25.5" x14ac:dyDescent="0.2">
      <c r="A105" s="51">
        <f t="shared" si="32"/>
        <v>2</v>
      </c>
      <c r="B105" s="222" t="s">
        <v>208</v>
      </c>
      <c r="C105" s="147" t="s">
        <v>209</v>
      </c>
      <c r="D105" s="55">
        <f>D106+D108</f>
        <v>0</v>
      </c>
      <c r="E105" s="55">
        <f t="shared" ref="E105:F105" si="39">E106+E108</f>
        <v>0</v>
      </c>
      <c r="F105" s="225">
        <f t="shared" si="39"/>
        <v>0</v>
      </c>
    </row>
    <row r="106" spans="1:6" hidden="1" x14ac:dyDescent="0.2">
      <c r="A106" s="51">
        <f t="shared" si="32"/>
        <v>3</v>
      </c>
      <c r="B106" s="224" t="s">
        <v>210</v>
      </c>
      <c r="C106" s="148" t="s">
        <v>48</v>
      </c>
      <c r="D106" s="55">
        <f>D107</f>
        <v>0</v>
      </c>
      <c r="E106" s="55">
        <f t="shared" ref="E106:F106" si="40">E107</f>
        <v>0</v>
      </c>
      <c r="F106" s="225">
        <f t="shared" si="40"/>
        <v>0</v>
      </c>
    </row>
    <row r="107" spans="1:6" ht="13.5" hidden="1" customHeight="1" x14ac:dyDescent="0.2">
      <c r="A107" s="51">
        <f t="shared" si="32"/>
        <v>4</v>
      </c>
      <c r="B107" s="226" t="s">
        <v>211</v>
      </c>
      <c r="C107" s="149" t="s">
        <v>48</v>
      </c>
      <c r="D107" s="56">
        <v>0</v>
      </c>
      <c r="E107" s="56">
        <v>0</v>
      </c>
      <c r="F107" s="227">
        <v>0</v>
      </c>
    </row>
    <row r="108" spans="1:6" hidden="1" x14ac:dyDescent="0.2">
      <c r="B108" s="224">
        <v>452</v>
      </c>
      <c r="C108" s="148" t="s">
        <v>212</v>
      </c>
      <c r="D108" s="55">
        <f>D109</f>
        <v>0</v>
      </c>
      <c r="E108" s="55">
        <f t="shared" ref="E108:F108" si="41">E109</f>
        <v>0</v>
      </c>
      <c r="F108" s="225">
        <f t="shared" si="41"/>
        <v>0</v>
      </c>
    </row>
    <row r="109" spans="1:6" ht="13.5" hidden="1" customHeight="1" x14ac:dyDescent="0.2">
      <c r="B109" s="226" t="s">
        <v>213</v>
      </c>
      <c r="C109" s="149" t="s">
        <v>212</v>
      </c>
      <c r="D109" s="56">
        <v>0</v>
      </c>
      <c r="E109" s="56">
        <v>0</v>
      </c>
      <c r="F109" s="227">
        <v>0</v>
      </c>
    </row>
    <row r="110" spans="1:6" ht="13.5" thickBot="1" x14ac:dyDescent="0.25">
      <c r="B110" s="228" t="s">
        <v>214</v>
      </c>
      <c r="C110" s="229" t="s">
        <v>215</v>
      </c>
      <c r="D110" s="230">
        <f>D111+D114</f>
        <v>0</v>
      </c>
      <c r="E110" s="230">
        <f t="shared" ref="E110:F110" si="42">E111+E114</f>
        <v>0</v>
      </c>
      <c r="F110" s="231">
        <f t="shared" si="42"/>
        <v>0</v>
      </c>
    </row>
    <row r="111" spans="1:6" ht="12.75" hidden="1" x14ac:dyDescent="0.2">
      <c r="B111" s="217" t="s">
        <v>216</v>
      </c>
      <c r="C111" s="218" t="s">
        <v>217</v>
      </c>
      <c r="D111" s="219">
        <f>D112</f>
        <v>0</v>
      </c>
      <c r="E111" s="219">
        <f t="shared" ref="E111:F112" si="43">E112</f>
        <v>0</v>
      </c>
      <c r="F111" s="219">
        <f t="shared" si="43"/>
        <v>0</v>
      </c>
    </row>
    <row r="112" spans="1:6" ht="24" hidden="1" x14ac:dyDescent="0.2">
      <c r="B112" s="145" t="s">
        <v>218</v>
      </c>
      <c r="C112" s="148" t="s">
        <v>219</v>
      </c>
      <c r="D112" s="55">
        <f>D113</f>
        <v>0</v>
      </c>
      <c r="E112" s="55">
        <f t="shared" si="43"/>
        <v>0</v>
      </c>
      <c r="F112" s="55">
        <f t="shared" si="43"/>
        <v>0</v>
      </c>
    </row>
    <row r="113" spans="2:6" ht="13.5" hidden="1" customHeight="1" x14ac:dyDescent="0.2">
      <c r="B113" s="146" t="s">
        <v>220</v>
      </c>
      <c r="C113" s="149" t="s">
        <v>219</v>
      </c>
      <c r="D113" s="56">
        <v>0</v>
      </c>
      <c r="E113" s="56">
        <v>0</v>
      </c>
      <c r="F113" s="56">
        <v>0</v>
      </c>
    </row>
    <row r="114" spans="2:6" ht="25.5" hidden="1" x14ac:dyDescent="0.2">
      <c r="B114" s="144" t="s">
        <v>221</v>
      </c>
      <c r="C114" s="147" t="s">
        <v>222</v>
      </c>
      <c r="D114" s="55">
        <f>D115</f>
        <v>0</v>
      </c>
      <c r="E114" s="55">
        <f t="shared" ref="E114:F115" si="44">E115</f>
        <v>0</v>
      </c>
      <c r="F114" s="55">
        <f t="shared" si="44"/>
        <v>0</v>
      </c>
    </row>
    <row r="115" spans="2:6" ht="24" hidden="1" x14ac:dyDescent="0.2">
      <c r="B115" s="145" t="s">
        <v>223</v>
      </c>
      <c r="C115" s="148" t="s">
        <v>224</v>
      </c>
      <c r="D115" s="55">
        <f>D116</f>
        <v>0</v>
      </c>
      <c r="E115" s="55">
        <f t="shared" si="44"/>
        <v>0</v>
      </c>
      <c r="F115" s="55">
        <f t="shared" si="44"/>
        <v>0</v>
      </c>
    </row>
    <row r="116" spans="2:6" ht="22.5" hidden="1" x14ac:dyDescent="0.2">
      <c r="B116" s="146" t="s">
        <v>225</v>
      </c>
      <c r="C116" s="149" t="s">
        <v>226</v>
      </c>
      <c r="D116" s="56">
        <v>0</v>
      </c>
      <c r="E116" s="56">
        <v>0</v>
      </c>
      <c r="F116" s="56">
        <v>0</v>
      </c>
    </row>
    <row r="120" spans="2:6" x14ac:dyDescent="0.2">
      <c r="D120" s="131">
        <f>D3+D69</f>
        <v>9954809.9500000011</v>
      </c>
      <c r="E120" s="131">
        <f>E3+E69</f>
        <v>10203794.59</v>
      </c>
      <c r="F120" s="131">
        <f>F3+F69</f>
        <v>10292440.189999999</v>
      </c>
    </row>
    <row r="121" spans="2:6" x14ac:dyDescent="0.2">
      <c r="D121" s="131">
        <f>'Plan rash. i izdat. po izvorima'!C5</f>
        <v>9954809.9499999993</v>
      </c>
      <c r="E121" s="131">
        <f>'Plan rash. i izdat. po izvorima'!K5</f>
        <v>10203794.59</v>
      </c>
      <c r="F121" s="131">
        <f>'Plan rash. i izdat. po izvorima'!S5</f>
        <v>10292440.189999999</v>
      </c>
    </row>
    <row r="122" spans="2:6" x14ac:dyDescent="0.2">
      <c r="D122" s="131">
        <f>D121-D120</f>
        <v>0</v>
      </c>
      <c r="E122" s="131">
        <f t="shared" ref="E122:F122" si="45">E121-E120</f>
        <v>0</v>
      </c>
      <c r="F122" s="131">
        <f t="shared" si="45"/>
        <v>0</v>
      </c>
    </row>
  </sheetData>
  <autoFilter ref="A2:F107"/>
  <mergeCells count="1">
    <mergeCell ref="C1:F1"/>
  </mergeCells>
  <pageMargins left="0.43307086614173229" right="0.35433070866141736" top="0.47244094488188981" bottom="0.55118110236220474" header="0.27559055118110237" footer="0.31496062992125984"/>
  <pageSetup paperSize="9" fitToWidth="2" fitToHeight="2" orientation="portrait" horizontalDpi="300" verticalDpi="300" r:id="rId1"/>
  <rowBreaks count="1" manualBreakCount="1">
    <brk id="59" max="5" man="1"/>
  </rowBreaks>
  <ignoredErrors>
    <ignoredError sqref="D10:F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zoomScaleNormal="100" workbookViewId="0">
      <selection activeCell="F23" sqref="F23"/>
    </sheetView>
  </sheetViews>
  <sheetFormatPr defaultColWidth="11.42578125" defaultRowHeight="12.75" x14ac:dyDescent="0.2"/>
  <cols>
    <col min="1" max="1" width="16" style="22" customWidth="1"/>
    <col min="2" max="2" width="12.85546875" style="22" customWidth="1"/>
    <col min="3" max="3" width="12.5703125" style="22" customWidth="1"/>
    <col min="4" max="4" width="14.28515625" style="34" customWidth="1"/>
    <col min="5" max="5" width="15.140625" style="44" customWidth="1"/>
    <col min="6" max="6" width="13.5703125" style="44" customWidth="1"/>
    <col min="7" max="7" width="17.5703125" style="44" customWidth="1"/>
    <col min="8" max="8" width="15.85546875" style="44" customWidth="1"/>
    <col min="9" max="9" width="16.42578125" style="44" customWidth="1"/>
    <col min="10" max="10" width="14.28515625" style="44" customWidth="1"/>
    <col min="11" max="11" width="7.85546875" style="44" customWidth="1"/>
    <col min="12" max="16384" width="11.42578125" style="44"/>
  </cols>
  <sheetData>
    <row r="1" spans="1:9" ht="24" customHeight="1" x14ac:dyDescent="0.2">
      <c r="A1" s="261" t="s">
        <v>7</v>
      </c>
      <c r="B1" s="261"/>
      <c r="C1" s="261"/>
      <c r="D1" s="261"/>
      <c r="E1" s="261"/>
      <c r="F1" s="261"/>
      <c r="G1" s="261"/>
      <c r="H1" s="261"/>
    </row>
    <row r="2" spans="1:9" s="1" customFormat="1" ht="13.5" thickBot="1" x14ac:dyDescent="0.25">
      <c r="A2" s="10"/>
      <c r="I2" s="11" t="s">
        <v>8</v>
      </c>
    </row>
    <row r="3" spans="1:9" s="1" customFormat="1" ht="26.25" thickBot="1" x14ac:dyDescent="0.25">
      <c r="A3" s="40" t="s">
        <v>9</v>
      </c>
      <c r="B3" s="262" t="s">
        <v>328</v>
      </c>
      <c r="C3" s="263"/>
      <c r="D3" s="263"/>
      <c r="E3" s="263"/>
      <c r="F3" s="263"/>
      <c r="G3" s="263"/>
      <c r="H3" s="263"/>
      <c r="I3" s="264"/>
    </row>
    <row r="4" spans="1:9" s="1" customFormat="1" ht="90" thickBot="1" x14ac:dyDescent="0.25">
      <c r="A4" s="41" t="s">
        <v>10</v>
      </c>
      <c r="B4" s="139" t="s">
        <v>11</v>
      </c>
      <c r="C4" s="140" t="s">
        <v>12</v>
      </c>
      <c r="D4" s="140" t="s">
        <v>13</v>
      </c>
      <c r="E4" s="140" t="s">
        <v>14</v>
      </c>
      <c r="F4" s="140" t="s">
        <v>15</v>
      </c>
      <c r="G4" s="140" t="s">
        <v>290</v>
      </c>
      <c r="H4" s="141" t="s">
        <v>16</v>
      </c>
      <c r="I4" s="142" t="s">
        <v>321</v>
      </c>
    </row>
    <row r="5" spans="1:9" s="1" customFormat="1" x14ac:dyDescent="0.2">
      <c r="A5" s="119">
        <v>63612</v>
      </c>
      <c r="B5" s="122"/>
      <c r="C5" s="3"/>
      <c r="D5" s="3"/>
      <c r="E5" s="3">
        <v>7610025</v>
      </c>
      <c r="F5" s="4"/>
      <c r="G5" s="5"/>
      <c r="H5" s="5"/>
      <c r="I5" s="6"/>
    </row>
    <row r="6" spans="1:9" s="1" customFormat="1" x14ac:dyDescent="0.2">
      <c r="A6" s="120">
        <v>63613</v>
      </c>
      <c r="B6" s="12"/>
      <c r="C6" s="13"/>
      <c r="D6" s="13"/>
      <c r="E6" s="13">
        <v>572825</v>
      </c>
      <c r="F6" s="13"/>
      <c r="G6" s="14"/>
      <c r="H6" s="14"/>
      <c r="I6" s="15"/>
    </row>
    <row r="7" spans="1:9" s="1" customFormat="1" x14ac:dyDescent="0.2">
      <c r="A7" s="120">
        <v>63622</v>
      </c>
      <c r="B7" s="12"/>
      <c r="C7" s="13"/>
      <c r="D7" s="13"/>
      <c r="E7" s="13">
        <v>80000</v>
      </c>
      <c r="F7" s="13"/>
      <c r="G7" s="14"/>
      <c r="H7" s="14"/>
      <c r="I7" s="15">
        <v>2415</v>
      </c>
    </row>
    <row r="8" spans="1:9" s="1" customFormat="1" x14ac:dyDescent="0.2">
      <c r="A8" s="120">
        <v>63623</v>
      </c>
      <c r="B8" s="12"/>
      <c r="C8" s="13"/>
      <c r="D8" s="13"/>
      <c r="E8" s="13">
        <v>9000</v>
      </c>
      <c r="F8" s="13"/>
      <c r="G8" s="14"/>
      <c r="H8" s="14"/>
      <c r="I8" s="15"/>
    </row>
    <row r="9" spans="1:9" s="1" customFormat="1" x14ac:dyDescent="0.2">
      <c r="A9" s="120">
        <v>64132</v>
      </c>
      <c r="B9" s="121"/>
      <c r="C9" s="13">
        <v>80</v>
      </c>
      <c r="D9" s="123"/>
      <c r="E9" s="124"/>
      <c r="F9" s="13"/>
      <c r="G9" s="14"/>
      <c r="H9" s="14"/>
      <c r="I9" s="15"/>
    </row>
    <row r="10" spans="1:9" s="1" customFormat="1" x14ac:dyDescent="0.2">
      <c r="A10" s="120">
        <v>65264</v>
      </c>
      <c r="B10" s="12"/>
      <c r="C10" s="13"/>
      <c r="D10" s="13">
        <v>697650</v>
      </c>
      <c r="E10" s="13"/>
      <c r="F10" s="13"/>
      <c r="G10" s="14"/>
      <c r="H10" s="14"/>
      <c r="I10" s="15"/>
    </row>
    <row r="11" spans="1:9" s="1" customFormat="1" x14ac:dyDescent="0.2">
      <c r="A11" s="120">
        <v>65269</v>
      </c>
      <c r="B11" s="12"/>
      <c r="C11" s="13"/>
      <c r="D11" s="13">
        <v>1250</v>
      </c>
      <c r="E11" s="13"/>
      <c r="F11" s="13"/>
      <c r="G11" s="14"/>
      <c r="H11" s="14"/>
      <c r="I11" s="15"/>
    </row>
    <row r="12" spans="1:9" s="1" customFormat="1" x14ac:dyDescent="0.2">
      <c r="A12" s="120">
        <v>66141</v>
      </c>
      <c r="B12" s="12"/>
      <c r="C12" s="13">
        <v>420</v>
      </c>
      <c r="D12" s="13"/>
      <c r="E12" s="13"/>
      <c r="F12" s="13"/>
      <c r="G12" s="14"/>
      <c r="H12" s="14"/>
      <c r="I12" s="15"/>
    </row>
    <row r="13" spans="1:9" s="1" customFormat="1" x14ac:dyDescent="0.2">
      <c r="A13" s="120">
        <v>66151</v>
      </c>
      <c r="B13" s="12"/>
      <c r="C13" s="13">
        <v>4500</v>
      </c>
      <c r="D13" s="13"/>
      <c r="E13" s="13"/>
      <c r="F13" s="13"/>
      <c r="G13" s="14"/>
      <c r="H13" s="14"/>
      <c r="I13" s="15"/>
    </row>
    <row r="14" spans="1:9" s="1" customFormat="1" x14ac:dyDescent="0.2">
      <c r="A14" s="120">
        <v>67111</v>
      </c>
      <c r="B14" s="117">
        <v>812860.19</v>
      </c>
      <c r="C14" s="13"/>
      <c r="D14" s="13"/>
      <c r="E14" s="13"/>
      <c r="F14" s="13"/>
      <c r="G14" s="14"/>
      <c r="H14" s="14"/>
      <c r="I14" s="15"/>
    </row>
    <row r="15" spans="1:9" s="1" customFormat="1" x14ac:dyDescent="0.2">
      <c r="A15" s="120">
        <v>67121</v>
      </c>
      <c r="B15" s="12">
        <v>6000</v>
      </c>
      <c r="C15" s="13"/>
      <c r="D15" s="13"/>
      <c r="E15" s="13"/>
      <c r="F15" s="13"/>
      <c r="G15" s="14"/>
      <c r="H15" s="14"/>
      <c r="I15" s="15"/>
    </row>
    <row r="16" spans="1:9" s="1" customFormat="1" ht="13.5" thickBot="1" x14ac:dyDescent="0.25">
      <c r="A16" s="120">
        <v>63811</v>
      </c>
      <c r="B16" s="12"/>
      <c r="C16" s="13"/>
      <c r="D16" s="13"/>
      <c r="E16" s="13"/>
      <c r="F16" s="13"/>
      <c r="G16" s="14"/>
      <c r="H16" s="14"/>
      <c r="I16" s="164">
        <v>184300.28</v>
      </c>
    </row>
    <row r="17" spans="1:9" s="1" customFormat="1" ht="30" customHeight="1" thickBot="1" x14ac:dyDescent="0.25">
      <c r="A17" s="19" t="s">
        <v>17</v>
      </c>
      <c r="B17" s="118">
        <f>SUM(B5:B16)</f>
        <v>818860.19</v>
      </c>
      <c r="C17" s="20">
        <f t="shared" ref="C17:I17" si="0">SUM(C5:C16)</f>
        <v>5000</v>
      </c>
      <c r="D17" s="20">
        <f t="shared" si="0"/>
        <v>698900</v>
      </c>
      <c r="E17" s="20">
        <f t="shared" si="0"/>
        <v>8271850</v>
      </c>
      <c r="F17" s="20">
        <f t="shared" si="0"/>
        <v>0</v>
      </c>
      <c r="G17" s="20">
        <f t="shared" si="0"/>
        <v>0</v>
      </c>
      <c r="H17" s="20">
        <f t="shared" si="0"/>
        <v>0</v>
      </c>
      <c r="I17" s="127">
        <f t="shared" si="0"/>
        <v>186715.28</v>
      </c>
    </row>
    <row r="18" spans="1:9" s="1" customFormat="1" ht="28.5" customHeight="1" thickBot="1" x14ac:dyDescent="0.25">
      <c r="A18" s="19" t="s">
        <v>332</v>
      </c>
      <c r="B18" s="265">
        <f>B17+C17+D17+E17+F17+G17</f>
        <v>9794610.1899999995</v>
      </c>
      <c r="C18" s="266"/>
      <c r="D18" s="266"/>
      <c r="E18" s="266"/>
      <c r="F18" s="266"/>
      <c r="G18" s="266"/>
      <c r="H18" s="266"/>
      <c r="I18" s="267"/>
    </row>
    <row r="19" spans="1:9" ht="13.5" thickBot="1" x14ac:dyDescent="0.25">
      <c r="A19" s="45"/>
      <c r="B19" s="45"/>
      <c r="C19" s="45"/>
      <c r="D19" s="8"/>
      <c r="E19" s="21"/>
      <c r="H19" s="11"/>
    </row>
    <row r="20" spans="1:9" ht="24" customHeight="1" thickBot="1" x14ac:dyDescent="0.25">
      <c r="A20" s="42" t="s">
        <v>9</v>
      </c>
      <c r="B20" s="262" t="s">
        <v>331</v>
      </c>
      <c r="C20" s="263"/>
      <c r="D20" s="263"/>
      <c r="E20" s="263"/>
      <c r="F20" s="263"/>
      <c r="G20" s="263"/>
      <c r="H20" s="263"/>
      <c r="I20" s="264"/>
    </row>
    <row r="21" spans="1:9" ht="90" thickBot="1" x14ac:dyDescent="0.25">
      <c r="A21" s="43" t="s">
        <v>10</v>
      </c>
      <c r="B21" s="139" t="s">
        <v>11</v>
      </c>
      <c r="C21" s="140" t="s">
        <v>12</v>
      </c>
      <c r="D21" s="140" t="s">
        <v>13</v>
      </c>
      <c r="E21" s="140" t="s">
        <v>14</v>
      </c>
      <c r="F21" s="140" t="s">
        <v>15</v>
      </c>
      <c r="G21" s="140" t="s">
        <v>290</v>
      </c>
      <c r="H21" s="141" t="s">
        <v>16</v>
      </c>
      <c r="I21" s="142" t="s">
        <v>321</v>
      </c>
    </row>
    <row r="22" spans="1:9" x14ac:dyDescent="0.2">
      <c r="A22" s="119">
        <v>63612</v>
      </c>
      <c r="B22" s="122"/>
      <c r="C22" s="3"/>
      <c r="D22" s="3"/>
      <c r="E22" s="128">
        <v>7964500</v>
      </c>
      <c r="F22" s="4"/>
      <c r="G22" s="5"/>
      <c r="H22" s="5"/>
      <c r="I22" s="6"/>
    </row>
    <row r="23" spans="1:9" s="112" customFormat="1" x14ac:dyDescent="0.2">
      <c r="A23" s="120">
        <v>63613</v>
      </c>
      <c r="B23" s="12"/>
      <c r="C23" s="13"/>
      <c r="D23" s="13"/>
      <c r="E23" s="129">
        <v>542980</v>
      </c>
      <c r="F23" s="124"/>
      <c r="G23" s="125"/>
      <c r="H23" s="125"/>
      <c r="I23" s="126"/>
    </row>
    <row r="24" spans="1:9" s="112" customFormat="1" x14ac:dyDescent="0.2">
      <c r="A24" s="120">
        <v>63622</v>
      </c>
      <c r="B24" s="12"/>
      <c r="C24" s="13"/>
      <c r="D24" s="13"/>
      <c r="E24" s="129">
        <v>50000</v>
      </c>
      <c r="F24" s="124"/>
      <c r="G24" s="125"/>
      <c r="H24" s="125"/>
      <c r="I24" s="126"/>
    </row>
    <row r="25" spans="1:9" x14ac:dyDescent="0.2">
      <c r="A25" s="120">
        <v>63623</v>
      </c>
      <c r="B25" s="12"/>
      <c r="C25" s="13"/>
      <c r="D25" s="13"/>
      <c r="E25" s="130">
        <v>11000</v>
      </c>
      <c r="F25" s="13"/>
      <c r="G25" s="14"/>
      <c r="H25" s="14"/>
      <c r="I25" s="15"/>
    </row>
    <row r="26" spans="1:9" x14ac:dyDescent="0.2">
      <c r="A26" s="120">
        <v>64132</v>
      </c>
      <c r="B26" s="121"/>
      <c r="C26" s="13">
        <v>80</v>
      </c>
      <c r="D26" s="123"/>
      <c r="E26" s="13"/>
      <c r="F26" s="13"/>
      <c r="G26" s="14"/>
      <c r="H26" s="14"/>
      <c r="I26" s="15"/>
    </row>
    <row r="27" spans="1:9" x14ac:dyDescent="0.2">
      <c r="A27" s="120">
        <v>65264</v>
      </c>
      <c r="B27" s="12"/>
      <c r="C27" s="13"/>
      <c r="D27" s="13">
        <v>733350</v>
      </c>
      <c r="E27" s="13"/>
      <c r="F27" s="13"/>
      <c r="G27" s="14"/>
      <c r="H27" s="14"/>
      <c r="I27" s="15"/>
    </row>
    <row r="28" spans="1:9" x14ac:dyDescent="0.2">
      <c r="A28" s="120">
        <v>65269</v>
      </c>
      <c r="B28" s="12"/>
      <c r="C28" s="13"/>
      <c r="D28" s="13">
        <v>1250</v>
      </c>
      <c r="E28" s="13"/>
      <c r="F28" s="13"/>
      <c r="G28" s="14"/>
      <c r="H28" s="14"/>
      <c r="I28" s="15"/>
    </row>
    <row r="29" spans="1:9" x14ac:dyDescent="0.2">
      <c r="A29" s="120">
        <v>66141</v>
      </c>
      <c r="B29" s="12"/>
      <c r="C29" s="13">
        <v>420</v>
      </c>
      <c r="D29" s="13"/>
      <c r="E29" s="13"/>
      <c r="F29" s="13"/>
      <c r="G29" s="14"/>
      <c r="H29" s="14"/>
      <c r="I29" s="15"/>
    </row>
    <row r="30" spans="1:9" x14ac:dyDescent="0.2">
      <c r="A30" s="120">
        <v>66151</v>
      </c>
      <c r="B30" s="12"/>
      <c r="C30" s="13">
        <v>4500</v>
      </c>
      <c r="D30" s="13"/>
      <c r="E30" s="13"/>
      <c r="F30" s="13"/>
      <c r="G30" s="14"/>
      <c r="H30" s="14"/>
      <c r="I30" s="15"/>
    </row>
    <row r="31" spans="1:9" x14ac:dyDescent="0.2">
      <c r="A31" s="120">
        <v>67111</v>
      </c>
      <c r="B31" s="117">
        <v>812860.19</v>
      </c>
      <c r="C31" s="13"/>
      <c r="D31" s="13"/>
      <c r="E31" s="13"/>
      <c r="F31" s="13"/>
      <c r="G31" s="14"/>
      <c r="H31" s="14"/>
      <c r="I31" s="15"/>
    </row>
    <row r="32" spans="1:9" s="162" customFormat="1" x14ac:dyDescent="0.2">
      <c r="A32" s="120">
        <v>67121</v>
      </c>
      <c r="B32" s="12">
        <v>6000</v>
      </c>
      <c r="C32" s="13"/>
      <c r="D32" s="13"/>
      <c r="E32" s="13"/>
      <c r="F32" s="13"/>
      <c r="G32" s="14"/>
      <c r="H32" s="14"/>
      <c r="I32" s="15"/>
    </row>
    <row r="33" spans="1:9" ht="13.5" thickBot="1" x14ac:dyDescent="0.25">
      <c r="A33" s="120">
        <v>63811</v>
      </c>
      <c r="B33" s="12"/>
      <c r="C33" s="13"/>
      <c r="D33" s="13"/>
      <c r="E33" s="163">
        <v>50338.879999999997</v>
      </c>
      <c r="F33" s="13"/>
      <c r="G33" s="14"/>
      <c r="H33" s="14"/>
      <c r="I33" s="164">
        <v>26515.52</v>
      </c>
    </row>
    <row r="34" spans="1:9" s="1" customFormat="1" ht="30" customHeight="1" thickBot="1" x14ac:dyDescent="0.25">
      <c r="A34" s="19" t="s">
        <v>17</v>
      </c>
      <c r="B34" s="118">
        <f>SUM(B22:B33)</f>
        <v>818860.19</v>
      </c>
      <c r="C34" s="118">
        <f t="shared" ref="C34:H34" si="1">SUM(C22:C33)</f>
        <v>5000</v>
      </c>
      <c r="D34" s="118">
        <f t="shared" si="1"/>
        <v>734600</v>
      </c>
      <c r="E34" s="118">
        <f t="shared" si="1"/>
        <v>8618818.8800000008</v>
      </c>
      <c r="F34" s="118">
        <f t="shared" si="1"/>
        <v>0</v>
      </c>
      <c r="G34" s="118">
        <f t="shared" si="1"/>
        <v>0</v>
      </c>
      <c r="H34" s="118">
        <f t="shared" si="1"/>
        <v>0</v>
      </c>
      <c r="I34" s="127">
        <f>SUM(I22:I33)</f>
        <v>26515.52</v>
      </c>
    </row>
    <row r="35" spans="1:9" s="1" customFormat="1" ht="28.5" customHeight="1" thickBot="1" x14ac:dyDescent="0.25">
      <c r="A35" s="19" t="s">
        <v>333</v>
      </c>
      <c r="B35" s="265">
        <f>B34+C34+D34+E34+F34+G34</f>
        <v>10177279.07</v>
      </c>
      <c r="C35" s="266"/>
      <c r="D35" s="266"/>
      <c r="E35" s="266"/>
      <c r="F35" s="266"/>
      <c r="G35" s="266"/>
      <c r="H35" s="266"/>
      <c r="I35" s="267"/>
    </row>
    <row r="36" spans="1:9" ht="13.5" thickBot="1" x14ac:dyDescent="0.25">
      <c r="D36" s="59"/>
      <c r="E36" s="60"/>
    </row>
    <row r="37" spans="1:9" ht="26.25" thickBot="1" x14ac:dyDescent="0.25">
      <c r="A37" s="42" t="s">
        <v>9</v>
      </c>
      <c r="B37" s="262" t="s">
        <v>372</v>
      </c>
      <c r="C37" s="263"/>
      <c r="D37" s="263"/>
      <c r="E37" s="263"/>
      <c r="F37" s="263"/>
      <c r="G37" s="263"/>
      <c r="H37" s="263"/>
      <c r="I37" s="264"/>
    </row>
    <row r="38" spans="1:9" ht="90" thickBot="1" x14ac:dyDescent="0.25">
      <c r="A38" s="43" t="s">
        <v>10</v>
      </c>
      <c r="B38" s="139" t="s">
        <v>11</v>
      </c>
      <c r="C38" s="140" t="s">
        <v>12</v>
      </c>
      <c r="D38" s="140" t="s">
        <v>13</v>
      </c>
      <c r="E38" s="140" t="s">
        <v>14</v>
      </c>
      <c r="F38" s="140" t="s">
        <v>15</v>
      </c>
      <c r="G38" s="140" t="s">
        <v>290</v>
      </c>
      <c r="H38" s="141" t="s">
        <v>16</v>
      </c>
      <c r="I38" s="142" t="s">
        <v>321</v>
      </c>
    </row>
    <row r="39" spans="1:9" x14ac:dyDescent="0.2">
      <c r="A39" s="119">
        <v>63612</v>
      </c>
      <c r="B39" s="122"/>
      <c r="C39" s="3"/>
      <c r="D39" s="3"/>
      <c r="E39" s="128">
        <v>8130000</v>
      </c>
      <c r="F39" s="4"/>
      <c r="G39" s="5"/>
      <c r="H39" s="5"/>
      <c r="I39" s="6"/>
    </row>
    <row r="40" spans="1:9" s="112" customFormat="1" x14ac:dyDescent="0.2">
      <c r="A40" s="120">
        <v>63613</v>
      </c>
      <c r="B40" s="12"/>
      <c r="C40" s="13"/>
      <c r="D40" s="13"/>
      <c r="E40" s="129">
        <v>542980</v>
      </c>
      <c r="F40" s="124"/>
      <c r="G40" s="125"/>
      <c r="H40" s="125"/>
      <c r="I40" s="126"/>
    </row>
    <row r="41" spans="1:9" s="112" customFormat="1" x14ac:dyDescent="0.2">
      <c r="A41" s="120">
        <v>63622</v>
      </c>
      <c r="B41" s="12"/>
      <c r="C41" s="13"/>
      <c r="D41" s="13"/>
      <c r="E41" s="129">
        <v>50000</v>
      </c>
      <c r="F41" s="124"/>
      <c r="G41" s="125"/>
      <c r="H41" s="125"/>
      <c r="I41" s="126"/>
    </row>
    <row r="42" spans="1:9" x14ac:dyDescent="0.2">
      <c r="A42" s="120">
        <v>63623</v>
      </c>
      <c r="B42" s="12"/>
      <c r="C42" s="13"/>
      <c r="D42" s="13"/>
      <c r="E42" s="130">
        <v>11000</v>
      </c>
      <c r="F42" s="13"/>
      <c r="G42" s="14"/>
      <c r="H42" s="14"/>
      <c r="I42" s="15"/>
    </row>
    <row r="43" spans="1:9" x14ac:dyDescent="0.2">
      <c r="A43" s="120">
        <v>64132</v>
      </c>
      <c r="B43" s="121"/>
      <c r="C43" s="13">
        <v>80</v>
      </c>
      <c r="D43" s="123"/>
      <c r="E43" s="13"/>
      <c r="F43" s="13"/>
      <c r="G43" s="14"/>
      <c r="H43" s="14"/>
      <c r="I43" s="15"/>
    </row>
    <row r="44" spans="1:9" x14ac:dyDescent="0.2">
      <c r="A44" s="120">
        <v>65264</v>
      </c>
      <c r="B44" s="12"/>
      <c r="C44" s="13"/>
      <c r="D44" s="13">
        <v>733350</v>
      </c>
      <c r="E44" s="13"/>
      <c r="F44" s="13"/>
      <c r="G44" s="14"/>
      <c r="H44" s="14"/>
      <c r="I44" s="15"/>
    </row>
    <row r="45" spans="1:9" x14ac:dyDescent="0.2">
      <c r="A45" s="120">
        <v>65269</v>
      </c>
      <c r="B45" s="12"/>
      <c r="C45" s="13"/>
      <c r="D45" s="13">
        <v>1250</v>
      </c>
      <c r="E45" s="13"/>
      <c r="F45" s="13"/>
      <c r="G45" s="14"/>
      <c r="H45" s="14"/>
      <c r="I45" s="15"/>
    </row>
    <row r="46" spans="1:9" ht="13.5" customHeight="1" x14ac:dyDescent="0.2">
      <c r="A46" s="120">
        <v>66141</v>
      </c>
      <c r="B46" s="12"/>
      <c r="C46" s="13">
        <v>420</v>
      </c>
      <c r="D46" s="13"/>
      <c r="E46" s="13"/>
      <c r="F46" s="13"/>
      <c r="G46" s="14"/>
      <c r="H46" s="14"/>
      <c r="I46" s="15"/>
    </row>
    <row r="47" spans="1:9" ht="13.5" customHeight="1" x14ac:dyDescent="0.2">
      <c r="A47" s="120">
        <v>66151</v>
      </c>
      <c r="B47" s="12"/>
      <c r="C47" s="13">
        <v>4500</v>
      </c>
      <c r="D47" s="13"/>
      <c r="E47" s="13"/>
      <c r="F47" s="13"/>
      <c r="G47" s="14"/>
      <c r="H47" s="14"/>
      <c r="I47" s="15"/>
    </row>
    <row r="48" spans="1:9" ht="13.5" customHeight="1" x14ac:dyDescent="0.2">
      <c r="A48" s="120">
        <v>67111</v>
      </c>
      <c r="B48" s="117">
        <v>812860.19</v>
      </c>
      <c r="C48" s="13"/>
      <c r="D48" s="13"/>
      <c r="E48" s="13"/>
      <c r="F48" s="13"/>
      <c r="G48" s="14"/>
      <c r="H48" s="14"/>
      <c r="I48" s="15"/>
    </row>
    <row r="49" spans="1:9" ht="13.5" thickBot="1" x14ac:dyDescent="0.25">
      <c r="A49" s="120">
        <v>67121</v>
      </c>
      <c r="B49" s="12">
        <v>6000</v>
      </c>
      <c r="C49" s="13"/>
      <c r="D49" s="13"/>
      <c r="E49" s="16"/>
      <c r="F49" s="16"/>
      <c r="G49" s="17"/>
      <c r="H49" s="17"/>
      <c r="I49" s="18"/>
    </row>
    <row r="50" spans="1:9" s="1" customFormat="1" ht="30" customHeight="1" thickBot="1" x14ac:dyDescent="0.25">
      <c r="A50" s="19" t="s">
        <v>17</v>
      </c>
      <c r="B50" s="118">
        <f>SUM(B39:B49)</f>
        <v>818860.19</v>
      </c>
      <c r="C50" s="118">
        <f t="shared" ref="C50:I50" si="2">SUM(C39:C49)</f>
        <v>5000</v>
      </c>
      <c r="D50" s="118">
        <f t="shared" si="2"/>
        <v>734600</v>
      </c>
      <c r="E50" s="118">
        <f t="shared" si="2"/>
        <v>8733980</v>
      </c>
      <c r="F50" s="118">
        <f t="shared" si="2"/>
        <v>0</v>
      </c>
      <c r="G50" s="118">
        <f t="shared" si="2"/>
        <v>0</v>
      </c>
      <c r="H50" s="118">
        <f t="shared" si="2"/>
        <v>0</v>
      </c>
      <c r="I50" s="127">
        <f t="shared" si="2"/>
        <v>0</v>
      </c>
    </row>
    <row r="51" spans="1:9" s="1" customFormat="1" ht="28.5" customHeight="1" thickBot="1" x14ac:dyDescent="0.25">
      <c r="A51" s="19" t="s">
        <v>373</v>
      </c>
      <c r="B51" s="265">
        <f>B50+C50+D50+E50+F50+G50+I50</f>
        <v>10292440.189999999</v>
      </c>
      <c r="C51" s="266"/>
      <c r="D51" s="266"/>
      <c r="E51" s="266"/>
      <c r="F51" s="266"/>
      <c r="G51" s="266"/>
      <c r="H51" s="266"/>
      <c r="I51" s="267"/>
    </row>
    <row r="52" spans="1:9" ht="13.5" customHeight="1" x14ac:dyDescent="0.2">
      <c r="C52" s="23"/>
      <c r="D52" s="59"/>
      <c r="E52" s="61"/>
    </row>
    <row r="53" spans="1:9" ht="13.5" customHeight="1" x14ac:dyDescent="0.2">
      <c r="C53" s="23"/>
      <c r="D53" s="62"/>
      <c r="E53" s="63"/>
    </row>
    <row r="54" spans="1:9" ht="13.5" customHeight="1" x14ac:dyDescent="0.2">
      <c r="D54" s="64"/>
      <c r="E54" s="65"/>
    </row>
    <row r="55" spans="1:9" ht="13.5" customHeight="1" x14ac:dyDescent="0.2">
      <c r="D55" s="66"/>
      <c r="E55" s="67"/>
    </row>
    <row r="56" spans="1:9" ht="13.5" customHeight="1" x14ac:dyDescent="0.2">
      <c r="D56" s="59"/>
      <c r="E56" s="60"/>
    </row>
    <row r="57" spans="1:9" ht="28.5" customHeight="1" x14ac:dyDescent="0.2">
      <c r="C57" s="23"/>
      <c r="D57" s="59"/>
      <c r="E57" s="68"/>
    </row>
    <row r="58" spans="1:9" ht="13.5" customHeight="1" x14ac:dyDescent="0.2">
      <c r="C58" s="23"/>
      <c r="D58" s="59"/>
      <c r="E58" s="63"/>
    </row>
    <row r="59" spans="1:9" ht="13.5" customHeight="1" x14ac:dyDescent="0.2">
      <c r="D59" s="59"/>
      <c r="E59" s="60"/>
    </row>
    <row r="60" spans="1:9" ht="13.5" customHeight="1" x14ac:dyDescent="0.2">
      <c r="D60" s="59"/>
      <c r="E60" s="67"/>
    </row>
    <row r="61" spans="1:9" ht="13.5" customHeight="1" x14ac:dyDescent="0.2">
      <c r="D61" s="59"/>
      <c r="E61" s="60"/>
    </row>
    <row r="62" spans="1:9" ht="22.5" customHeight="1" x14ac:dyDescent="0.2">
      <c r="D62" s="59"/>
      <c r="E62" s="69"/>
    </row>
    <row r="63" spans="1:9" ht="13.5" customHeight="1" x14ac:dyDescent="0.2">
      <c r="D63" s="64"/>
      <c r="E63" s="65"/>
    </row>
    <row r="64" spans="1:9" ht="13.5" customHeight="1" x14ac:dyDescent="0.2">
      <c r="B64" s="23"/>
      <c r="D64" s="64"/>
      <c r="E64" s="70"/>
    </row>
    <row r="65" spans="1:5" ht="13.5" customHeight="1" x14ac:dyDescent="0.2">
      <c r="C65" s="23"/>
      <c r="D65" s="64"/>
      <c r="E65" s="71"/>
    </row>
    <row r="66" spans="1:5" ht="13.5" customHeight="1" x14ac:dyDescent="0.2">
      <c r="C66" s="23"/>
      <c r="D66" s="66"/>
      <c r="E66" s="63"/>
    </row>
    <row r="67" spans="1:5" ht="13.5" customHeight="1" x14ac:dyDescent="0.2">
      <c r="D67" s="59"/>
      <c r="E67" s="60"/>
    </row>
    <row r="68" spans="1:5" ht="13.5" customHeight="1" x14ac:dyDescent="0.2">
      <c r="B68" s="23"/>
      <c r="D68" s="59"/>
      <c r="E68" s="61"/>
    </row>
    <row r="69" spans="1:5" ht="13.5" customHeight="1" x14ac:dyDescent="0.2">
      <c r="C69" s="23"/>
      <c r="D69" s="59"/>
      <c r="E69" s="70"/>
    </row>
    <row r="70" spans="1:5" ht="13.5" customHeight="1" x14ac:dyDescent="0.2">
      <c r="C70" s="23"/>
      <c r="D70" s="66"/>
      <c r="E70" s="63"/>
    </row>
    <row r="71" spans="1:5" ht="13.5" customHeight="1" x14ac:dyDescent="0.2">
      <c r="D71" s="64"/>
      <c r="E71" s="60"/>
    </row>
    <row r="72" spans="1:5" ht="13.5" customHeight="1" x14ac:dyDescent="0.2">
      <c r="C72" s="23"/>
      <c r="D72" s="64"/>
      <c r="E72" s="70"/>
    </row>
    <row r="73" spans="1:5" ht="22.5" customHeight="1" x14ac:dyDescent="0.2">
      <c r="D73" s="66"/>
      <c r="E73" s="69"/>
    </row>
    <row r="74" spans="1:5" ht="13.5" customHeight="1" x14ac:dyDescent="0.2">
      <c r="D74" s="59"/>
      <c r="E74" s="60"/>
    </row>
    <row r="75" spans="1:5" ht="13.5" customHeight="1" x14ac:dyDescent="0.2">
      <c r="D75" s="66"/>
      <c r="E75" s="63"/>
    </row>
    <row r="76" spans="1:5" ht="13.5" customHeight="1" x14ac:dyDescent="0.2">
      <c r="D76" s="59"/>
      <c r="E76" s="60"/>
    </row>
    <row r="77" spans="1:5" ht="13.5" customHeight="1" x14ac:dyDescent="0.2">
      <c r="D77" s="59"/>
      <c r="E77" s="60"/>
    </row>
    <row r="78" spans="1:5" ht="13.5" customHeight="1" x14ac:dyDescent="0.2">
      <c r="A78" s="23"/>
      <c r="D78" s="72"/>
      <c r="E78" s="70"/>
    </row>
    <row r="79" spans="1:5" ht="13.5" customHeight="1" x14ac:dyDescent="0.2">
      <c r="B79" s="23"/>
      <c r="C79" s="23"/>
      <c r="D79" s="73"/>
      <c r="E79" s="70"/>
    </row>
    <row r="80" spans="1:5" ht="13.5" customHeight="1" x14ac:dyDescent="0.2">
      <c r="B80" s="23"/>
      <c r="C80" s="23"/>
      <c r="D80" s="73"/>
      <c r="E80" s="61"/>
    </row>
    <row r="81" spans="2:5" ht="13.5" customHeight="1" x14ac:dyDescent="0.2">
      <c r="B81" s="23"/>
      <c r="C81" s="23"/>
      <c r="D81" s="66"/>
      <c r="E81" s="67"/>
    </row>
    <row r="82" spans="2:5" x14ac:dyDescent="0.2">
      <c r="D82" s="59"/>
      <c r="E82" s="60"/>
    </row>
    <row r="83" spans="2:5" x14ac:dyDescent="0.2">
      <c r="B83" s="23"/>
      <c r="D83" s="59"/>
      <c r="E83" s="70"/>
    </row>
    <row r="84" spans="2:5" x14ac:dyDescent="0.2">
      <c r="C84" s="23"/>
      <c r="D84" s="59"/>
      <c r="E84" s="61"/>
    </row>
    <row r="85" spans="2:5" x14ac:dyDescent="0.2">
      <c r="C85" s="23"/>
      <c r="D85" s="66"/>
      <c r="E85" s="63"/>
    </row>
    <row r="86" spans="2:5" x14ac:dyDescent="0.2">
      <c r="D86" s="59"/>
      <c r="E86" s="60"/>
    </row>
    <row r="87" spans="2:5" x14ac:dyDescent="0.2">
      <c r="D87" s="59"/>
      <c r="E87" s="60"/>
    </row>
    <row r="88" spans="2:5" x14ac:dyDescent="0.2">
      <c r="D88" s="24"/>
      <c r="E88" s="25"/>
    </row>
    <row r="89" spans="2:5" x14ac:dyDescent="0.2">
      <c r="D89" s="59"/>
      <c r="E89" s="60"/>
    </row>
    <row r="90" spans="2:5" x14ac:dyDescent="0.2">
      <c r="D90" s="59"/>
      <c r="E90" s="60"/>
    </row>
    <row r="91" spans="2:5" x14ac:dyDescent="0.2">
      <c r="D91" s="59"/>
      <c r="E91" s="60"/>
    </row>
    <row r="92" spans="2:5" x14ac:dyDescent="0.2">
      <c r="D92" s="66"/>
      <c r="E92" s="63"/>
    </row>
    <row r="93" spans="2:5" x14ac:dyDescent="0.2">
      <c r="D93" s="59"/>
      <c r="E93" s="60"/>
    </row>
    <row r="94" spans="2:5" x14ac:dyDescent="0.2">
      <c r="D94" s="66"/>
      <c r="E94" s="63"/>
    </row>
    <row r="95" spans="2:5" x14ac:dyDescent="0.2">
      <c r="D95" s="59"/>
      <c r="E95" s="60"/>
    </row>
    <row r="96" spans="2:5" x14ac:dyDescent="0.2">
      <c r="D96" s="59"/>
      <c r="E96" s="60"/>
    </row>
    <row r="97" spans="1:5" x14ac:dyDescent="0.2">
      <c r="D97" s="59"/>
      <c r="E97" s="60"/>
    </row>
    <row r="98" spans="1:5" x14ac:dyDescent="0.2">
      <c r="D98" s="59"/>
      <c r="E98" s="60"/>
    </row>
    <row r="99" spans="1:5" ht="28.5" customHeight="1" x14ac:dyDescent="0.2">
      <c r="A99" s="74"/>
      <c r="B99" s="74"/>
      <c r="C99" s="74"/>
      <c r="D99" s="75"/>
      <c r="E99" s="26"/>
    </row>
    <row r="100" spans="1:5" x14ac:dyDescent="0.2">
      <c r="C100" s="23"/>
      <c r="D100" s="59"/>
      <c r="E100" s="61"/>
    </row>
    <row r="101" spans="1:5" x14ac:dyDescent="0.2">
      <c r="D101" s="27"/>
      <c r="E101" s="28"/>
    </row>
    <row r="102" spans="1:5" x14ac:dyDescent="0.2">
      <c r="D102" s="59"/>
      <c r="E102" s="60"/>
    </row>
    <row r="103" spans="1:5" x14ac:dyDescent="0.2">
      <c r="D103" s="24"/>
      <c r="E103" s="25"/>
    </row>
    <row r="104" spans="1:5" x14ac:dyDescent="0.2">
      <c r="D104" s="24"/>
      <c r="E104" s="25"/>
    </row>
    <row r="105" spans="1:5" x14ac:dyDescent="0.2">
      <c r="D105" s="59"/>
      <c r="E105" s="60"/>
    </row>
    <row r="106" spans="1:5" x14ac:dyDescent="0.2">
      <c r="D106" s="66"/>
      <c r="E106" s="63"/>
    </row>
    <row r="107" spans="1:5" x14ac:dyDescent="0.2">
      <c r="D107" s="59"/>
      <c r="E107" s="60"/>
    </row>
    <row r="108" spans="1:5" x14ac:dyDescent="0.2">
      <c r="D108" s="59"/>
      <c r="E108" s="60"/>
    </row>
    <row r="109" spans="1:5" x14ac:dyDescent="0.2">
      <c r="D109" s="66"/>
      <c r="E109" s="63"/>
    </row>
    <row r="110" spans="1:5" x14ac:dyDescent="0.2">
      <c r="D110" s="59"/>
      <c r="E110" s="60"/>
    </row>
    <row r="111" spans="1:5" x14ac:dyDescent="0.2">
      <c r="D111" s="24"/>
      <c r="E111" s="25"/>
    </row>
    <row r="112" spans="1:5" x14ac:dyDescent="0.2">
      <c r="D112" s="66"/>
      <c r="E112" s="28"/>
    </row>
    <row r="113" spans="2:5" x14ac:dyDescent="0.2">
      <c r="D113" s="64"/>
      <c r="E113" s="25"/>
    </row>
    <row r="114" spans="2:5" x14ac:dyDescent="0.2">
      <c r="D114" s="66"/>
      <c r="E114" s="63"/>
    </row>
    <row r="115" spans="2:5" x14ac:dyDescent="0.2">
      <c r="D115" s="59"/>
      <c r="E115" s="60"/>
    </row>
    <row r="116" spans="2:5" x14ac:dyDescent="0.2">
      <c r="C116" s="23"/>
      <c r="D116" s="59"/>
      <c r="E116" s="61"/>
    </row>
    <row r="117" spans="2:5" x14ac:dyDescent="0.2">
      <c r="D117" s="64"/>
      <c r="E117" s="63"/>
    </row>
    <row r="118" spans="2:5" x14ac:dyDescent="0.2">
      <c r="D118" s="64"/>
      <c r="E118" s="25"/>
    </row>
    <row r="119" spans="2:5" x14ac:dyDescent="0.2">
      <c r="C119" s="23"/>
      <c r="D119" s="64"/>
      <c r="E119" s="29"/>
    </row>
    <row r="120" spans="2:5" x14ac:dyDescent="0.2">
      <c r="C120" s="23"/>
      <c r="D120" s="66"/>
      <c r="E120" s="67"/>
    </row>
    <row r="121" spans="2:5" x14ac:dyDescent="0.2">
      <c r="D121" s="59"/>
      <c r="E121" s="60"/>
    </row>
    <row r="122" spans="2:5" x14ac:dyDescent="0.2">
      <c r="D122" s="27"/>
      <c r="E122" s="30"/>
    </row>
    <row r="123" spans="2:5" ht="11.25" customHeight="1" x14ac:dyDescent="0.2">
      <c r="D123" s="24"/>
      <c r="E123" s="25"/>
    </row>
    <row r="124" spans="2:5" ht="24" customHeight="1" x14ac:dyDescent="0.2">
      <c r="B124" s="23"/>
      <c r="D124" s="24"/>
      <c r="E124" s="31"/>
    </row>
    <row r="125" spans="2:5" ht="15" customHeight="1" x14ac:dyDescent="0.2">
      <c r="C125" s="23"/>
      <c r="D125" s="24"/>
      <c r="E125" s="31"/>
    </row>
    <row r="126" spans="2:5" ht="11.25" customHeight="1" x14ac:dyDescent="0.2">
      <c r="D126" s="27"/>
      <c r="E126" s="28"/>
    </row>
    <row r="127" spans="2:5" x14ac:dyDescent="0.2">
      <c r="D127" s="24"/>
      <c r="E127" s="25"/>
    </row>
    <row r="128" spans="2:5" ht="13.5" customHeight="1" x14ac:dyDescent="0.2">
      <c r="B128" s="23"/>
      <c r="D128" s="24"/>
      <c r="E128" s="32"/>
    </row>
    <row r="129" spans="1:5" ht="12.75" customHeight="1" x14ac:dyDescent="0.2">
      <c r="C129" s="23"/>
      <c r="D129" s="24"/>
      <c r="E129" s="61"/>
    </row>
    <row r="130" spans="1:5" ht="12.75" customHeight="1" x14ac:dyDescent="0.2">
      <c r="C130" s="23"/>
      <c r="D130" s="66"/>
      <c r="E130" s="67"/>
    </row>
    <row r="131" spans="1:5" x14ac:dyDescent="0.2">
      <c r="D131" s="59"/>
      <c r="E131" s="60"/>
    </row>
    <row r="132" spans="1:5" x14ac:dyDescent="0.2">
      <c r="C132" s="23"/>
      <c r="D132" s="59"/>
      <c r="E132" s="29"/>
    </row>
    <row r="133" spans="1:5" x14ac:dyDescent="0.2">
      <c r="D133" s="27"/>
      <c r="E133" s="28"/>
    </row>
    <row r="134" spans="1:5" x14ac:dyDescent="0.2">
      <c r="D134" s="24"/>
      <c r="E134" s="25"/>
    </row>
    <row r="135" spans="1:5" x14ac:dyDescent="0.2">
      <c r="D135" s="59"/>
      <c r="E135" s="60"/>
    </row>
    <row r="136" spans="1:5" ht="19.5" customHeight="1" x14ac:dyDescent="0.2">
      <c r="A136" s="70"/>
      <c r="B136" s="45"/>
      <c r="C136" s="45"/>
      <c r="D136" s="45"/>
      <c r="E136" s="70"/>
    </row>
    <row r="137" spans="1:5" ht="15" customHeight="1" x14ac:dyDescent="0.2">
      <c r="A137" s="23"/>
      <c r="D137" s="72"/>
      <c r="E137" s="70"/>
    </row>
    <row r="138" spans="1:5" x14ac:dyDescent="0.2">
      <c r="A138" s="23"/>
      <c r="B138" s="23"/>
      <c r="D138" s="72"/>
      <c r="E138" s="61"/>
    </row>
    <row r="139" spans="1:5" x14ac:dyDescent="0.2">
      <c r="C139" s="23"/>
      <c r="D139" s="59"/>
      <c r="E139" s="70"/>
    </row>
    <row r="140" spans="1:5" x14ac:dyDescent="0.2">
      <c r="D140" s="62"/>
      <c r="E140" s="63"/>
    </row>
    <row r="141" spans="1:5" x14ac:dyDescent="0.2">
      <c r="B141" s="23"/>
      <c r="D141" s="59"/>
      <c r="E141" s="61"/>
    </row>
    <row r="142" spans="1:5" x14ac:dyDescent="0.2">
      <c r="C142" s="23"/>
      <c r="D142" s="59"/>
      <c r="E142" s="61"/>
    </row>
    <row r="143" spans="1:5" x14ac:dyDescent="0.2">
      <c r="D143" s="66"/>
      <c r="E143" s="67"/>
    </row>
    <row r="144" spans="1:5" ht="22.5" customHeight="1" x14ac:dyDescent="0.2">
      <c r="C144" s="23"/>
      <c r="D144" s="59"/>
      <c r="E144" s="68"/>
    </row>
    <row r="145" spans="1:5" x14ac:dyDescent="0.2">
      <c r="D145" s="59"/>
      <c r="E145" s="67"/>
    </row>
    <row r="146" spans="1:5" x14ac:dyDescent="0.2">
      <c r="B146" s="23"/>
      <c r="D146" s="64"/>
      <c r="E146" s="70"/>
    </row>
    <row r="147" spans="1:5" x14ac:dyDescent="0.2">
      <c r="C147" s="23"/>
      <c r="D147" s="64"/>
      <c r="E147" s="71"/>
    </row>
    <row r="148" spans="1:5" x14ac:dyDescent="0.2">
      <c r="D148" s="66"/>
      <c r="E148" s="63"/>
    </row>
    <row r="149" spans="1:5" ht="13.5" customHeight="1" x14ac:dyDescent="0.2">
      <c r="A149" s="23"/>
      <c r="D149" s="72"/>
      <c r="E149" s="70"/>
    </row>
    <row r="150" spans="1:5" ht="13.5" customHeight="1" x14ac:dyDescent="0.2">
      <c r="B150" s="23"/>
      <c r="D150" s="59"/>
      <c r="E150" s="70"/>
    </row>
    <row r="151" spans="1:5" ht="13.5" customHeight="1" x14ac:dyDescent="0.2">
      <c r="C151" s="23"/>
      <c r="D151" s="59"/>
      <c r="E151" s="61"/>
    </row>
    <row r="152" spans="1:5" x14ac:dyDescent="0.2">
      <c r="C152" s="23"/>
      <c r="D152" s="66"/>
      <c r="E152" s="63"/>
    </row>
    <row r="153" spans="1:5" x14ac:dyDescent="0.2">
      <c r="C153" s="23"/>
      <c r="D153" s="59"/>
      <c r="E153" s="61"/>
    </row>
    <row r="154" spans="1:5" x14ac:dyDescent="0.2">
      <c r="D154" s="27"/>
      <c r="E154" s="28"/>
    </row>
    <row r="155" spans="1:5" x14ac:dyDescent="0.2">
      <c r="C155" s="23"/>
      <c r="D155" s="64"/>
      <c r="E155" s="29"/>
    </row>
    <row r="156" spans="1:5" x14ac:dyDescent="0.2">
      <c r="C156" s="23"/>
      <c r="D156" s="66"/>
      <c r="E156" s="67"/>
    </row>
    <row r="157" spans="1:5" x14ac:dyDescent="0.2">
      <c r="D157" s="27"/>
      <c r="E157" s="33"/>
    </row>
    <row r="158" spans="1:5" x14ac:dyDescent="0.2">
      <c r="B158" s="23"/>
      <c r="D158" s="24"/>
      <c r="E158" s="32"/>
    </row>
    <row r="159" spans="1:5" x14ac:dyDescent="0.2">
      <c r="C159" s="23"/>
      <c r="D159" s="24"/>
      <c r="E159" s="61"/>
    </row>
    <row r="160" spans="1:5" x14ac:dyDescent="0.2">
      <c r="C160" s="23"/>
      <c r="D160" s="66"/>
      <c r="E160" s="67"/>
    </row>
    <row r="161" spans="1:5" x14ac:dyDescent="0.2">
      <c r="C161" s="23"/>
      <c r="D161" s="66"/>
      <c r="E161" s="67"/>
    </row>
    <row r="162" spans="1:5" x14ac:dyDescent="0.2">
      <c r="D162" s="59"/>
      <c r="E162" s="60"/>
    </row>
    <row r="163" spans="1:5" ht="18" customHeight="1" x14ac:dyDescent="0.2">
      <c r="A163" s="259"/>
      <c r="B163" s="260"/>
      <c r="C163" s="260"/>
      <c r="D163" s="260"/>
      <c r="E163" s="260"/>
    </row>
    <row r="164" spans="1:5" ht="28.5" customHeight="1" x14ac:dyDescent="0.2">
      <c r="A164" s="74"/>
      <c r="B164" s="74"/>
      <c r="C164" s="74"/>
      <c r="D164" s="75"/>
      <c r="E164" s="26"/>
    </row>
    <row r="166" spans="1:5" x14ac:dyDescent="0.2">
      <c r="A166" s="23"/>
      <c r="B166" s="23"/>
      <c r="C166" s="23"/>
      <c r="D166" s="35"/>
      <c r="E166" s="7"/>
    </row>
    <row r="167" spans="1:5" x14ac:dyDescent="0.2">
      <c r="A167" s="23"/>
      <c r="B167" s="23"/>
      <c r="C167" s="23"/>
      <c r="D167" s="35"/>
      <c r="E167" s="7"/>
    </row>
    <row r="168" spans="1:5" ht="17.25" customHeight="1" x14ac:dyDescent="0.2">
      <c r="A168" s="23"/>
      <c r="B168" s="23"/>
      <c r="C168" s="23"/>
      <c r="D168" s="35"/>
      <c r="E168" s="7"/>
    </row>
    <row r="169" spans="1:5" ht="13.5" customHeight="1" x14ac:dyDescent="0.2">
      <c r="A169" s="23"/>
      <c r="B169" s="23"/>
      <c r="C169" s="23"/>
      <c r="D169" s="35"/>
      <c r="E169" s="7"/>
    </row>
    <row r="170" spans="1:5" x14ac:dyDescent="0.2">
      <c r="A170" s="23"/>
      <c r="B170" s="23"/>
      <c r="C170" s="23"/>
      <c r="D170" s="35"/>
      <c r="E170" s="7"/>
    </row>
    <row r="171" spans="1:5" x14ac:dyDescent="0.2">
      <c r="A171" s="23"/>
      <c r="B171" s="23"/>
      <c r="C171" s="23"/>
    </row>
    <row r="172" spans="1:5" x14ac:dyDescent="0.2">
      <c r="A172" s="23"/>
      <c r="B172" s="23"/>
      <c r="C172" s="23"/>
      <c r="D172" s="35"/>
      <c r="E172" s="7"/>
    </row>
    <row r="173" spans="1:5" x14ac:dyDescent="0.2">
      <c r="A173" s="23"/>
      <c r="B173" s="23"/>
      <c r="C173" s="23"/>
      <c r="D173" s="35"/>
      <c r="E173" s="36"/>
    </row>
    <row r="174" spans="1:5" x14ac:dyDescent="0.2">
      <c r="A174" s="23"/>
      <c r="B174" s="23"/>
      <c r="C174" s="23"/>
      <c r="D174" s="35"/>
      <c r="E174" s="7"/>
    </row>
    <row r="175" spans="1:5" ht="22.5" customHeight="1" x14ac:dyDescent="0.2">
      <c r="A175" s="23"/>
      <c r="B175" s="23"/>
      <c r="C175" s="23"/>
      <c r="D175" s="35"/>
      <c r="E175" s="68"/>
    </row>
    <row r="176" spans="1:5" ht="22.5" customHeight="1" x14ac:dyDescent="0.2">
      <c r="D176" s="66"/>
      <c r="E176" s="69"/>
    </row>
  </sheetData>
  <sortState ref="A5:E15">
    <sortCondition ref="A5"/>
  </sortState>
  <mergeCells count="8">
    <mergeCell ref="A163:E163"/>
    <mergeCell ref="A1:H1"/>
    <mergeCell ref="B3:I3"/>
    <mergeCell ref="B18:I18"/>
    <mergeCell ref="B20:I20"/>
    <mergeCell ref="B35:I35"/>
    <mergeCell ref="B51:I51"/>
    <mergeCell ref="B37:I37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firstPageNumber="2" orientation="landscape" useFirstPageNumber="1" horizontalDpi="300" verticalDpi="300" r:id="rId1"/>
  <headerFooter alignWithMargins="0">
    <oddFooter>&amp;R&amp;P</oddFooter>
  </headerFooter>
  <rowBreaks count="2" manualBreakCount="2">
    <brk id="19" max="8" man="1"/>
    <brk id="36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3"/>
  <sheetViews>
    <sheetView tabSelected="1" zoomScaleNormal="100" workbookViewId="0">
      <pane xSplit="2" ySplit="2" topLeftCell="C179" activePane="bottomRight" state="frozen"/>
      <selection activeCell="F23" sqref="F23"/>
      <selection pane="topRight" activeCell="F23" sqref="F23"/>
      <selection pane="bottomLeft" activeCell="F23" sqref="F23"/>
      <selection pane="bottomRight" activeCell="D37" sqref="D37"/>
    </sheetView>
  </sheetViews>
  <sheetFormatPr defaultColWidth="11.42578125" defaultRowHeight="12.75" x14ac:dyDescent="0.2"/>
  <cols>
    <col min="1" max="1" width="13.5703125" style="38" customWidth="1"/>
    <col min="2" max="2" width="34.42578125" style="39" customWidth="1"/>
    <col min="3" max="3" width="11.7109375" style="2" bestFit="1" customWidth="1"/>
    <col min="4" max="4" width="10.140625" style="2" bestFit="1" customWidth="1"/>
    <col min="5" max="5" width="8.140625" style="2" bestFit="1" customWidth="1"/>
    <col min="6" max="6" width="10.140625" style="2" bestFit="1" customWidth="1"/>
    <col min="7" max="7" width="11.7109375" style="2" customWidth="1"/>
    <col min="8" max="8" width="7.5703125" style="2" customWidth="1"/>
    <col min="9" max="9" width="12.5703125" style="2" customWidth="1"/>
    <col min="10" max="10" width="10" style="2" customWidth="1"/>
    <col min="11" max="11" width="12.7109375" style="2" bestFit="1" customWidth="1"/>
    <col min="12" max="12" width="10.140625" style="2" bestFit="1" customWidth="1"/>
    <col min="13" max="13" width="8.140625" style="86" bestFit="1" customWidth="1"/>
    <col min="14" max="14" width="10.140625" style="86" bestFit="1" customWidth="1"/>
    <col min="15" max="15" width="11.7109375" style="86" bestFit="1" customWidth="1"/>
    <col min="16" max="16" width="7.5703125" style="86" customWidth="1"/>
    <col min="17" max="17" width="10.5703125" style="86" bestFit="1" customWidth="1"/>
    <col min="18" max="18" width="10" style="86" customWidth="1"/>
    <col min="19" max="19" width="12.7109375" style="86" bestFit="1" customWidth="1"/>
    <col min="20" max="20" width="10.140625" style="86" bestFit="1" customWidth="1"/>
    <col min="21" max="21" width="8.140625" style="86" bestFit="1" customWidth="1"/>
    <col min="22" max="22" width="10.140625" style="86" bestFit="1" customWidth="1"/>
    <col min="23" max="23" width="11.7109375" style="86" customWidth="1"/>
    <col min="24" max="24" width="7.5703125" style="86" customWidth="1"/>
    <col min="25" max="25" width="11.5703125" style="86" customWidth="1"/>
    <col min="26" max="26" width="9.85546875" style="86" customWidth="1"/>
    <col min="27" max="253" width="11.42578125" style="86"/>
    <col min="254" max="254" width="11.42578125" style="86" bestFit="1" customWidth="1"/>
    <col min="255" max="255" width="34.42578125" style="86" customWidth="1"/>
    <col min="256" max="256" width="14.28515625" style="86" customWidth="1"/>
    <col min="257" max="257" width="15.7109375" style="86" customWidth="1"/>
    <col min="258" max="258" width="12.42578125" style="86" bestFit="1" customWidth="1"/>
    <col min="259" max="259" width="14.140625" style="86" bestFit="1" customWidth="1"/>
    <col min="260" max="260" width="12" style="86" customWidth="1"/>
    <col min="261" max="262" width="10.85546875" style="86" customWidth="1"/>
    <col min="263" max="263" width="14.28515625" style="86" customWidth="1"/>
    <col min="264" max="264" width="10" style="86" bestFit="1" customWidth="1"/>
    <col min="265" max="266" width="12.28515625" style="86" bestFit="1" customWidth="1"/>
    <col min="267" max="267" width="14.140625" style="86" customWidth="1"/>
    <col min="268" max="268" width="15.140625" style="86" customWidth="1"/>
    <col min="269" max="269" width="11.42578125" style="86"/>
    <col min="270" max="270" width="10.85546875" style="86" customWidth="1"/>
    <col min="271" max="273" width="11.42578125" style="86"/>
    <col min="274" max="274" width="13.85546875" style="86" customWidth="1"/>
    <col min="275" max="278" width="11.42578125" style="86"/>
    <col min="279" max="279" width="10.85546875" style="86" customWidth="1"/>
    <col min="280" max="509" width="11.42578125" style="86"/>
    <col min="510" max="510" width="11.42578125" style="86" bestFit="1" customWidth="1"/>
    <col min="511" max="511" width="34.42578125" style="86" customWidth="1"/>
    <col min="512" max="512" width="14.28515625" style="86" customWidth="1"/>
    <col min="513" max="513" width="15.7109375" style="86" customWidth="1"/>
    <col min="514" max="514" width="12.42578125" style="86" bestFit="1" customWidth="1"/>
    <col min="515" max="515" width="14.140625" style="86" bestFit="1" customWidth="1"/>
    <col min="516" max="516" width="12" style="86" customWidth="1"/>
    <col min="517" max="518" width="10.85546875" style="86" customWidth="1"/>
    <col min="519" max="519" width="14.28515625" style="86" customWidth="1"/>
    <col min="520" max="520" width="10" style="86" bestFit="1" customWidth="1"/>
    <col min="521" max="522" width="12.28515625" style="86" bestFit="1" customWidth="1"/>
    <col min="523" max="523" width="14.140625" style="86" customWidth="1"/>
    <col min="524" max="524" width="15.140625" style="86" customWidth="1"/>
    <col min="525" max="525" width="11.42578125" style="86"/>
    <col min="526" max="526" width="10.85546875" style="86" customWidth="1"/>
    <col min="527" max="529" width="11.42578125" style="86"/>
    <col min="530" max="530" width="13.85546875" style="86" customWidth="1"/>
    <col min="531" max="534" width="11.42578125" style="86"/>
    <col min="535" max="535" width="10.85546875" style="86" customWidth="1"/>
    <col min="536" max="765" width="11.42578125" style="86"/>
    <col min="766" max="766" width="11.42578125" style="86" bestFit="1" customWidth="1"/>
    <col min="767" max="767" width="34.42578125" style="86" customWidth="1"/>
    <col min="768" max="768" width="14.28515625" style="86" customWidth="1"/>
    <col min="769" max="769" width="15.7109375" style="86" customWidth="1"/>
    <col min="770" max="770" width="12.42578125" style="86" bestFit="1" customWidth="1"/>
    <col min="771" max="771" width="14.140625" style="86" bestFit="1" customWidth="1"/>
    <col min="772" max="772" width="12" style="86" customWidth="1"/>
    <col min="773" max="774" width="10.85546875" style="86" customWidth="1"/>
    <col min="775" max="775" width="14.28515625" style="86" customWidth="1"/>
    <col min="776" max="776" width="10" style="86" bestFit="1" customWidth="1"/>
    <col min="777" max="778" width="12.28515625" style="86" bestFit="1" customWidth="1"/>
    <col min="779" max="779" width="14.140625" style="86" customWidth="1"/>
    <col min="780" max="780" width="15.140625" style="86" customWidth="1"/>
    <col min="781" max="781" width="11.42578125" style="86"/>
    <col min="782" max="782" width="10.85546875" style="86" customWidth="1"/>
    <col min="783" max="785" width="11.42578125" style="86"/>
    <col min="786" max="786" width="13.85546875" style="86" customWidth="1"/>
    <col min="787" max="790" width="11.42578125" style="86"/>
    <col min="791" max="791" width="10.85546875" style="86" customWidth="1"/>
    <col min="792" max="1021" width="11.42578125" style="86"/>
    <col min="1022" max="1022" width="11.42578125" style="86" bestFit="1" customWidth="1"/>
    <col min="1023" max="1023" width="34.42578125" style="86" customWidth="1"/>
    <col min="1024" max="1024" width="14.28515625" style="86" customWidth="1"/>
    <col min="1025" max="1025" width="15.7109375" style="86" customWidth="1"/>
    <col min="1026" max="1026" width="12.42578125" style="86" bestFit="1" customWidth="1"/>
    <col min="1027" max="1027" width="14.140625" style="86" bestFit="1" customWidth="1"/>
    <col min="1028" max="1028" width="12" style="86" customWidth="1"/>
    <col min="1029" max="1030" width="10.85546875" style="86" customWidth="1"/>
    <col min="1031" max="1031" width="14.28515625" style="86" customWidth="1"/>
    <col min="1032" max="1032" width="10" style="86" bestFit="1" customWidth="1"/>
    <col min="1033" max="1034" width="12.28515625" style="86" bestFit="1" customWidth="1"/>
    <col min="1035" max="1035" width="14.140625" style="86" customWidth="1"/>
    <col min="1036" max="1036" width="15.140625" style="86" customWidth="1"/>
    <col min="1037" max="1037" width="11.42578125" style="86"/>
    <col min="1038" max="1038" width="10.85546875" style="86" customWidth="1"/>
    <col min="1039" max="1041" width="11.42578125" style="86"/>
    <col min="1042" max="1042" width="13.85546875" style="86" customWidth="1"/>
    <col min="1043" max="1046" width="11.42578125" style="86"/>
    <col min="1047" max="1047" width="10.85546875" style="86" customWidth="1"/>
    <col min="1048" max="1277" width="11.42578125" style="86"/>
    <col min="1278" max="1278" width="11.42578125" style="86" bestFit="1" customWidth="1"/>
    <col min="1279" max="1279" width="34.42578125" style="86" customWidth="1"/>
    <col min="1280" max="1280" width="14.28515625" style="86" customWidth="1"/>
    <col min="1281" max="1281" width="15.7109375" style="86" customWidth="1"/>
    <col min="1282" max="1282" width="12.42578125" style="86" bestFit="1" customWidth="1"/>
    <col min="1283" max="1283" width="14.140625" style="86" bestFit="1" customWidth="1"/>
    <col min="1284" max="1284" width="12" style="86" customWidth="1"/>
    <col min="1285" max="1286" width="10.85546875" style="86" customWidth="1"/>
    <col min="1287" max="1287" width="14.28515625" style="86" customWidth="1"/>
    <col min="1288" max="1288" width="10" style="86" bestFit="1" customWidth="1"/>
    <col min="1289" max="1290" width="12.28515625" style="86" bestFit="1" customWidth="1"/>
    <col min="1291" max="1291" width="14.140625" style="86" customWidth="1"/>
    <col min="1292" max="1292" width="15.140625" style="86" customWidth="1"/>
    <col min="1293" max="1293" width="11.42578125" style="86"/>
    <col min="1294" max="1294" width="10.85546875" style="86" customWidth="1"/>
    <col min="1295" max="1297" width="11.42578125" style="86"/>
    <col min="1298" max="1298" width="13.85546875" style="86" customWidth="1"/>
    <col min="1299" max="1302" width="11.42578125" style="86"/>
    <col min="1303" max="1303" width="10.85546875" style="86" customWidth="1"/>
    <col min="1304" max="1533" width="11.42578125" style="86"/>
    <col min="1534" max="1534" width="11.42578125" style="86" bestFit="1" customWidth="1"/>
    <col min="1535" max="1535" width="34.42578125" style="86" customWidth="1"/>
    <col min="1536" max="1536" width="14.28515625" style="86" customWidth="1"/>
    <col min="1537" max="1537" width="15.7109375" style="86" customWidth="1"/>
    <col min="1538" max="1538" width="12.42578125" style="86" bestFit="1" customWidth="1"/>
    <col min="1539" max="1539" width="14.140625" style="86" bestFit="1" customWidth="1"/>
    <col min="1540" max="1540" width="12" style="86" customWidth="1"/>
    <col min="1541" max="1542" width="10.85546875" style="86" customWidth="1"/>
    <col min="1543" max="1543" width="14.28515625" style="86" customWidth="1"/>
    <col min="1544" max="1544" width="10" style="86" bestFit="1" customWidth="1"/>
    <col min="1545" max="1546" width="12.28515625" style="86" bestFit="1" customWidth="1"/>
    <col min="1547" max="1547" width="14.140625" style="86" customWidth="1"/>
    <col min="1548" max="1548" width="15.140625" style="86" customWidth="1"/>
    <col min="1549" max="1549" width="11.42578125" style="86"/>
    <col min="1550" max="1550" width="10.85546875" style="86" customWidth="1"/>
    <col min="1551" max="1553" width="11.42578125" style="86"/>
    <col min="1554" max="1554" width="13.85546875" style="86" customWidth="1"/>
    <col min="1555" max="1558" width="11.42578125" style="86"/>
    <col min="1559" max="1559" width="10.85546875" style="86" customWidth="1"/>
    <col min="1560" max="1789" width="11.42578125" style="86"/>
    <col min="1790" max="1790" width="11.42578125" style="86" bestFit="1" customWidth="1"/>
    <col min="1791" max="1791" width="34.42578125" style="86" customWidth="1"/>
    <col min="1792" max="1792" width="14.28515625" style="86" customWidth="1"/>
    <col min="1793" max="1793" width="15.7109375" style="86" customWidth="1"/>
    <col min="1794" max="1794" width="12.42578125" style="86" bestFit="1" customWidth="1"/>
    <col min="1795" max="1795" width="14.140625" style="86" bestFit="1" customWidth="1"/>
    <col min="1796" max="1796" width="12" style="86" customWidth="1"/>
    <col min="1797" max="1798" width="10.85546875" style="86" customWidth="1"/>
    <col min="1799" max="1799" width="14.28515625" style="86" customWidth="1"/>
    <col min="1800" max="1800" width="10" style="86" bestFit="1" customWidth="1"/>
    <col min="1801" max="1802" width="12.28515625" style="86" bestFit="1" customWidth="1"/>
    <col min="1803" max="1803" width="14.140625" style="86" customWidth="1"/>
    <col min="1804" max="1804" width="15.140625" style="86" customWidth="1"/>
    <col min="1805" max="1805" width="11.42578125" style="86"/>
    <col min="1806" max="1806" width="10.85546875" style="86" customWidth="1"/>
    <col min="1807" max="1809" width="11.42578125" style="86"/>
    <col min="1810" max="1810" width="13.85546875" style="86" customWidth="1"/>
    <col min="1811" max="1814" width="11.42578125" style="86"/>
    <col min="1815" max="1815" width="10.85546875" style="86" customWidth="1"/>
    <col min="1816" max="2045" width="11.42578125" style="86"/>
    <col min="2046" max="2046" width="11.42578125" style="86" bestFit="1" customWidth="1"/>
    <col min="2047" max="2047" width="34.42578125" style="86" customWidth="1"/>
    <col min="2048" max="2048" width="14.28515625" style="86" customWidth="1"/>
    <col min="2049" max="2049" width="15.7109375" style="86" customWidth="1"/>
    <col min="2050" max="2050" width="12.42578125" style="86" bestFit="1" customWidth="1"/>
    <col min="2051" max="2051" width="14.140625" style="86" bestFit="1" customWidth="1"/>
    <col min="2052" max="2052" width="12" style="86" customWidth="1"/>
    <col min="2053" max="2054" width="10.85546875" style="86" customWidth="1"/>
    <col min="2055" max="2055" width="14.28515625" style="86" customWidth="1"/>
    <col min="2056" max="2056" width="10" style="86" bestFit="1" customWidth="1"/>
    <col min="2057" max="2058" width="12.28515625" style="86" bestFit="1" customWidth="1"/>
    <col min="2059" max="2059" width="14.140625" style="86" customWidth="1"/>
    <col min="2060" max="2060" width="15.140625" style="86" customWidth="1"/>
    <col min="2061" max="2061" width="11.42578125" style="86"/>
    <col min="2062" max="2062" width="10.85546875" style="86" customWidth="1"/>
    <col min="2063" max="2065" width="11.42578125" style="86"/>
    <col min="2066" max="2066" width="13.85546875" style="86" customWidth="1"/>
    <col min="2067" max="2070" width="11.42578125" style="86"/>
    <col min="2071" max="2071" width="10.85546875" style="86" customWidth="1"/>
    <col min="2072" max="2301" width="11.42578125" style="86"/>
    <col min="2302" max="2302" width="11.42578125" style="86" bestFit="1" customWidth="1"/>
    <col min="2303" max="2303" width="34.42578125" style="86" customWidth="1"/>
    <col min="2304" max="2304" width="14.28515625" style="86" customWidth="1"/>
    <col min="2305" max="2305" width="15.7109375" style="86" customWidth="1"/>
    <col min="2306" max="2306" width="12.42578125" style="86" bestFit="1" customWidth="1"/>
    <col min="2307" max="2307" width="14.140625" style="86" bestFit="1" customWidth="1"/>
    <col min="2308" max="2308" width="12" style="86" customWidth="1"/>
    <col min="2309" max="2310" width="10.85546875" style="86" customWidth="1"/>
    <col min="2311" max="2311" width="14.28515625" style="86" customWidth="1"/>
    <col min="2312" max="2312" width="10" style="86" bestFit="1" customWidth="1"/>
    <col min="2313" max="2314" width="12.28515625" style="86" bestFit="1" customWidth="1"/>
    <col min="2315" max="2315" width="14.140625" style="86" customWidth="1"/>
    <col min="2316" max="2316" width="15.140625" style="86" customWidth="1"/>
    <col min="2317" max="2317" width="11.42578125" style="86"/>
    <col min="2318" max="2318" width="10.85546875" style="86" customWidth="1"/>
    <col min="2319" max="2321" width="11.42578125" style="86"/>
    <col min="2322" max="2322" width="13.85546875" style="86" customWidth="1"/>
    <col min="2323" max="2326" width="11.42578125" style="86"/>
    <col min="2327" max="2327" width="10.85546875" style="86" customWidth="1"/>
    <col min="2328" max="2557" width="11.42578125" style="86"/>
    <col min="2558" max="2558" width="11.42578125" style="86" bestFit="1" customWidth="1"/>
    <col min="2559" max="2559" width="34.42578125" style="86" customWidth="1"/>
    <col min="2560" max="2560" width="14.28515625" style="86" customWidth="1"/>
    <col min="2561" max="2561" width="15.7109375" style="86" customWidth="1"/>
    <col min="2562" max="2562" width="12.42578125" style="86" bestFit="1" customWidth="1"/>
    <col min="2563" max="2563" width="14.140625" style="86" bestFit="1" customWidth="1"/>
    <col min="2564" max="2564" width="12" style="86" customWidth="1"/>
    <col min="2565" max="2566" width="10.85546875" style="86" customWidth="1"/>
    <col min="2567" max="2567" width="14.28515625" style="86" customWidth="1"/>
    <col min="2568" max="2568" width="10" style="86" bestFit="1" customWidth="1"/>
    <col min="2569" max="2570" width="12.28515625" style="86" bestFit="1" customWidth="1"/>
    <col min="2571" max="2571" width="14.140625" style="86" customWidth="1"/>
    <col min="2572" max="2572" width="15.140625" style="86" customWidth="1"/>
    <col min="2573" max="2573" width="11.42578125" style="86"/>
    <col min="2574" max="2574" width="10.85546875" style="86" customWidth="1"/>
    <col min="2575" max="2577" width="11.42578125" style="86"/>
    <col min="2578" max="2578" width="13.85546875" style="86" customWidth="1"/>
    <col min="2579" max="2582" width="11.42578125" style="86"/>
    <col min="2583" max="2583" width="10.85546875" style="86" customWidth="1"/>
    <col min="2584" max="2813" width="11.42578125" style="86"/>
    <col min="2814" max="2814" width="11.42578125" style="86" bestFit="1" customWidth="1"/>
    <col min="2815" max="2815" width="34.42578125" style="86" customWidth="1"/>
    <col min="2816" max="2816" width="14.28515625" style="86" customWidth="1"/>
    <col min="2817" max="2817" width="15.7109375" style="86" customWidth="1"/>
    <col min="2818" max="2818" width="12.42578125" style="86" bestFit="1" customWidth="1"/>
    <col min="2819" max="2819" width="14.140625" style="86" bestFit="1" customWidth="1"/>
    <col min="2820" max="2820" width="12" style="86" customWidth="1"/>
    <col min="2821" max="2822" width="10.85546875" style="86" customWidth="1"/>
    <col min="2823" max="2823" width="14.28515625" style="86" customWidth="1"/>
    <col min="2824" max="2824" width="10" style="86" bestFit="1" customWidth="1"/>
    <col min="2825" max="2826" width="12.28515625" style="86" bestFit="1" customWidth="1"/>
    <col min="2827" max="2827" width="14.140625" style="86" customWidth="1"/>
    <col min="2828" max="2828" width="15.140625" style="86" customWidth="1"/>
    <col min="2829" max="2829" width="11.42578125" style="86"/>
    <col min="2830" max="2830" width="10.85546875" style="86" customWidth="1"/>
    <col min="2831" max="2833" width="11.42578125" style="86"/>
    <col min="2834" max="2834" width="13.85546875" style="86" customWidth="1"/>
    <col min="2835" max="2838" width="11.42578125" style="86"/>
    <col min="2839" max="2839" width="10.85546875" style="86" customWidth="1"/>
    <col min="2840" max="3069" width="11.42578125" style="86"/>
    <col min="3070" max="3070" width="11.42578125" style="86" bestFit="1" customWidth="1"/>
    <col min="3071" max="3071" width="34.42578125" style="86" customWidth="1"/>
    <col min="3072" max="3072" width="14.28515625" style="86" customWidth="1"/>
    <col min="3073" max="3073" width="15.7109375" style="86" customWidth="1"/>
    <col min="3074" max="3074" width="12.42578125" style="86" bestFit="1" customWidth="1"/>
    <col min="3075" max="3075" width="14.140625" style="86" bestFit="1" customWidth="1"/>
    <col min="3076" max="3076" width="12" style="86" customWidth="1"/>
    <col min="3077" max="3078" width="10.85546875" style="86" customWidth="1"/>
    <col min="3079" max="3079" width="14.28515625" style="86" customWidth="1"/>
    <col min="3080" max="3080" width="10" style="86" bestFit="1" customWidth="1"/>
    <col min="3081" max="3082" width="12.28515625" style="86" bestFit="1" customWidth="1"/>
    <col min="3083" max="3083" width="14.140625" style="86" customWidth="1"/>
    <col min="3084" max="3084" width="15.140625" style="86" customWidth="1"/>
    <col min="3085" max="3085" width="11.42578125" style="86"/>
    <col min="3086" max="3086" width="10.85546875" style="86" customWidth="1"/>
    <col min="3087" max="3089" width="11.42578125" style="86"/>
    <col min="3090" max="3090" width="13.85546875" style="86" customWidth="1"/>
    <col min="3091" max="3094" width="11.42578125" style="86"/>
    <col min="3095" max="3095" width="10.85546875" style="86" customWidth="1"/>
    <col min="3096" max="3325" width="11.42578125" style="86"/>
    <col min="3326" max="3326" width="11.42578125" style="86" bestFit="1" customWidth="1"/>
    <col min="3327" max="3327" width="34.42578125" style="86" customWidth="1"/>
    <col min="3328" max="3328" width="14.28515625" style="86" customWidth="1"/>
    <col min="3329" max="3329" width="15.7109375" style="86" customWidth="1"/>
    <col min="3330" max="3330" width="12.42578125" style="86" bestFit="1" customWidth="1"/>
    <col min="3331" max="3331" width="14.140625" style="86" bestFit="1" customWidth="1"/>
    <col min="3332" max="3332" width="12" style="86" customWidth="1"/>
    <col min="3333" max="3334" width="10.85546875" style="86" customWidth="1"/>
    <col min="3335" max="3335" width="14.28515625" style="86" customWidth="1"/>
    <col min="3336" max="3336" width="10" style="86" bestFit="1" customWidth="1"/>
    <col min="3337" max="3338" width="12.28515625" style="86" bestFit="1" customWidth="1"/>
    <col min="3339" max="3339" width="14.140625" style="86" customWidth="1"/>
    <col min="3340" max="3340" width="15.140625" style="86" customWidth="1"/>
    <col min="3341" max="3341" width="11.42578125" style="86"/>
    <col min="3342" max="3342" width="10.85546875" style="86" customWidth="1"/>
    <col min="3343" max="3345" width="11.42578125" style="86"/>
    <col min="3346" max="3346" width="13.85546875" style="86" customWidth="1"/>
    <col min="3347" max="3350" width="11.42578125" style="86"/>
    <col min="3351" max="3351" width="10.85546875" style="86" customWidth="1"/>
    <col min="3352" max="3581" width="11.42578125" style="86"/>
    <col min="3582" max="3582" width="11.42578125" style="86" bestFit="1" customWidth="1"/>
    <col min="3583" max="3583" width="34.42578125" style="86" customWidth="1"/>
    <col min="3584" max="3584" width="14.28515625" style="86" customWidth="1"/>
    <col min="3585" max="3585" width="15.7109375" style="86" customWidth="1"/>
    <col min="3586" max="3586" width="12.42578125" style="86" bestFit="1" customWidth="1"/>
    <col min="3587" max="3587" width="14.140625" style="86" bestFit="1" customWidth="1"/>
    <col min="3588" max="3588" width="12" style="86" customWidth="1"/>
    <col min="3589" max="3590" width="10.85546875" style="86" customWidth="1"/>
    <col min="3591" max="3591" width="14.28515625" style="86" customWidth="1"/>
    <col min="3592" max="3592" width="10" style="86" bestFit="1" customWidth="1"/>
    <col min="3593" max="3594" width="12.28515625" style="86" bestFit="1" customWidth="1"/>
    <col min="3595" max="3595" width="14.140625" style="86" customWidth="1"/>
    <col min="3596" max="3596" width="15.140625" style="86" customWidth="1"/>
    <col min="3597" max="3597" width="11.42578125" style="86"/>
    <col min="3598" max="3598" width="10.85546875" style="86" customWidth="1"/>
    <col min="3599" max="3601" width="11.42578125" style="86"/>
    <col min="3602" max="3602" width="13.85546875" style="86" customWidth="1"/>
    <col min="3603" max="3606" width="11.42578125" style="86"/>
    <col min="3607" max="3607" width="10.85546875" style="86" customWidth="1"/>
    <col min="3608" max="3837" width="11.42578125" style="86"/>
    <col min="3838" max="3838" width="11.42578125" style="86" bestFit="1" customWidth="1"/>
    <col min="3839" max="3839" width="34.42578125" style="86" customWidth="1"/>
    <col min="3840" max="3840" width="14.28515625" style="86" customWidth="1"/>
    <col min="3841" max="3841" width="15.7109375" style="86" customWidth="1"/>
    <col min="3842" max="3842" width="12.42578125" style="86" bestFit="1" customWidth="1"/>
    <col min="3843" max="3843" width="14.140625" style="86" bestFit="1" customWidth="1"/>
    <col min="3844" max="3844" width="12" style="86" customWidth="1"/>
    <col min="3845" max="3846" width="10.85546875" style="86" customWidth="1"/>
    <col min="3847" max="3847" width="14.28515625" style="86" customWidth="1"/>
    <col min="3848" max="3848" width="10" style="86" bestFit="1" customWidth="1"/>
    <col min="3849" max="3850" width="12.28515625" style="86" bestFit="1" customWidth="1"/>
    <col min="3851" max="3851" width="14.140625" style="86" customWidth="1"/>
    <col min="3852" max="3852" width="15.140625" style="86" customWidth="1"/>
    <col min="3853" max="3853" width="11.42578125" style="86"/>
    <col min="3854" max="3854" width="10.85546875" style="86" customWidth="1"/>
    <col min="3855" max="3857" width="11.42578125" style="86"/>
    <col min="3858" max="3858" width="13.85546875" style="86" customWidth="1"/>
    <col min="3859" max="3862" width="11.42578125" style="86"/>
    <col min="3863" max="3863" width="10.85546875" style="86" customWidth="1"/>
    <col min="3864" max="4093" width="11.42578125" style="86"/>
    <col min="4094" max="4094" width="11.42578125" style="86" bestFit="1" customWidth="1"/>
    <col min="4095" max="4095" width="34.42578125" style="86" customWidth="1"/>
    <col min="4096" max="4096" width="14.28515625" style="86" customWidth="1"/>
    <col min="4097" max="4097" width="15.7109375" style="86" customWidth="1"/>
    <col min="4098" max="4098" width="12.42578125" style="86" bestFit="1" customWidth="1"/>
    <col min="4099" max="4099" width="14.140625" style="86" bestFit="1" customWidth="1"/>
    <col min="4100" max="4100" width="12" style="86" customWidth="1"/>
    <col min="4101" max="4102" width="10.85546875" style="86" customWidth="1"/>
    <col min="4103" max="4103" width="14.28515625" style="86" customWidth="1"/>
    <col min="4104" max="4104" width="10" style="86" bestFit="1" customWidth="1"/>
    <col min="4105" max="4106" width="12.28515625" style="86" bestFit="1" customWidth="1"/>
    <col min="4107" max="4107" width="14.140625" style="86" customWidth="1"/>
    <col min="4108" max="4108" width="15.140625" style="86" customWidth="1"/>
    <col min="4109" max="4109" width="11.42578125" style="86"/>
    <col min="4110" max="4110" width="10.85546875" style="86" customWidth="1"/>
    <col min="4111" max="4113" width="11.42578125" style="86"/>
    <col min="4114" max="4114" width="13.85546875" style="86" customWidth="1"/>
    <col min="4115" max="4118" width="11.42578125" style="86"/>
    <col min="4119" max="4119" width="10.85546875" style="86" customWidth="1"/>
    <col min="4120" max="4349" width="11.42578125" style="86"/>
    <col min="4350" max="4350" width="11.42578125" style="86" bestFit="1" customWidth="1"/>
    <col min="4351" max="4351" width="34.42578125" style="86" customWidth="1"/>
    <col min="4352" max="4352" width="14.28515625" style="86" customWidth="1"/>
    <col min="4353" max="4353" width="15.7109375" style="86" customWidth="1"/>
    <col min="4354" max="4354" width="12.42578125" style="86" bestFit="1" customWidth="1"/>
    <col min="4355" max="4355" width="14.140625" style="86" bestFit="1" customWidth="1"/>
    <col min="4356" max="4356" width="12" style="86" customWidth="1"/>
    <col min="4357" max="4358" width="10.85546875" style="86" customWidth="1"/>
    <col min="4359" max="4359" width="14.28515625" style="86" customWidth="1"/>
    <col min="4360" max="4360" width="10" style="86" bestFit="1" customWidth="1"/>
    <col min="4361" max="4362" width="12.28515625" style="86" bestFit="1" customWidth="1"/>
    <col min="4363" max="4363" width="14.140625" style="86" customWidth="1"/>
    <col min="4364" max="4364" width="15.140625" style="86" customWidth="1"/>
    <col min="4365" max="4365" width="11.42578125" style="86"/>
    <col min="4366" max="4366" width="10.85546875" style="86" customWidth="1"/>
    <col min="4367" max="4369" width="11.42578125" style="86"/>
    <col min="4370" max="4370" width="13.85546875" style="86" customWidth="1"/>
    <col min="4371" max="4374" width="11.42578125" style="86"/>
    <col min="4375" max="4375" width="10.85546875" style="86" customWidth="1"/>
    <col min="4376" max="4605" width="11.42578125" style="86"/>
    <col min="4606" max="4606" width="11.42578125" style="86" bestFit="1" customWidth="1"/>
    <col min="4607" max="4607" width="34.42578125" style="86" customWidth="1"/>
    <col min="4608" max="4608" width="14.28515625" style="86" customWidth="1"/>
    <col min="4609" max="4609" width="15.7109375" style="86" customWidth="1"/>
    <col min="4610" max="4610" width="12.42578125" style="86" bestFit="1" customWidth="1"/>
    <col min="4611" max="4611" width="14.140625" style="86" bestFit="1" customWidth="1"/>
    <col min="4612" max="4612" width="12" style="86" customWidth="1"/>
    <col min="4613" max="4614" width="10.85546875" style="86" customWidth="1"/>
    <col min="4615" max="4615" width="14.28515625" style="86" customWidth="1"/>
    <col min="4616" max="4616" width="10" style="86" bestFit="1" customWidth="1"/>
    <col min="4617" max="4618" width="12.28515625" style="86" bestFit="1" customWidth="1"/>
    <col min="4619" max="4619" width="14.140625" style="86" customWidth="1"/>
    <col min="4620" max="4620" width="15.140625" style="86" customWidth="1"/>
    <col min="4621" max="4621" width="11.42578125" style="86"/>
    <col min="4622" max="4622" width="10.85546875" style="86" customWidth="1"/>
    <col min="4623" max="4625" width="11.42578125" style="86"/>
    <col min="4626" max="4626" width="13.85546875" style="86" customWidth="1"/>
    <col min="4627" max="4630" width="11.42578125" style="86"/>
    <col min="4631" max="4631" width="10.85546875" style="86" customWidth="1"/>
    <col min="4632" max="4861" width="11.42578125" style="86"/>
    <col min="4862" max="4862" width="11.42578125" style="86" bestFit="1" customWidth="1"/>
    <col min="4863" max="4863" width="34.42578125" style="86" customWidth="1"/>
    <col min="4864" max="4864" width="14.28515625" style="86" customWidth="1"/>
    <col min="4865" max="4865" width="15.7109375" style="86" customWidth="1"/>
    <col min="4866" max="4866" width="12.42578125" style="86" bestFit="1" customWidth="1"/>
    <col min="4867" max="4867" width="14.140625" style="86" bestFit="1" customWidth="1"/>
    <col min="4868" max="4868" width="12" style="86" customWidth="1"/>
    <col min="4869" max="4870" width="10.85546875" style="86" customWidth="1"/>
    <col min="4871" max="4871" width="14.28515625" style="86" customWidth="1"/>
    <col min="4872" max="4872" width="10" style="86" bestFit="1" customWidth="1"/>
    <col min="4873" max="4874" width="12.28515625" style="86" bestFit="1" customWidth="1"/>
    <col min="4875" max="4875" width="14.140625" style="86" customWidth="1"/>
    <col min="4876" max="4876" width="15.140625" style="86" customWidth="1"/>
    <col min="4877" max="4877" width="11.42578125" style="86"/>
    <col min="4878" max="4878" width="10.85546875" style="86" customWidth="1"/>
    <col min="4879" max="4881" width="11.42578125" style="86"/>
    <col min="4882" max="4882" width="13.85546875" style="86" customWidth="1"/>
    <col min="4883" max="4886" width="11.42578125" style="86"/>
    <col min="4887" max="4887" width="10.85546875" style="86" customWidth="1"/>
    <col min="4888" max="5117" width="11.42578125" style="86"/>
    <col min="5118" max="5118" width="11.42578125" style="86" bestFit="1" customWidth="1"/>
    <col min="5119" max="5119" width="34.42578125" style="86" customWidth="1"/>
    <col min="5120" max="5120" width="14.28515625" style="86" customWidth="1"/>
    <col min="5121" max="5121" width="15.7109375" style="86" customWidth="1"/>
    <col min="5122" max="5122" width="12.42578125" style="86" bestFit="1" customWidth="1"/>
    <col min="5123" max="5123" width="14.140625" style="86" bestFit="1" customWidth="1"/>
    <col min="5124" max="5124" width="12" style="86" customWidth="1"/>
    <col min="5125" max="5126" width="10.85546875" style="86" customWidth="1"/>
    <col min="5127" max="5127" width="14.28515625" style="86" customWidth="1"/>
    <col min="5128" max="5128" width="10" style="86" bestFit="1" customWidth="1"/>
    <col min="5129" max="5130" width="12.28515625" style="86" bestFit="1" customWidth="1"/>
    <col min="5131" max="5131" width="14.140625" style="86" customWidth="1"/>
    <col min="5132" max="5132" width="15.140625" style="86" customWidth="1"/>
    <col min="5133" max="5133" width="11.42578125" style="86"/>
    <col min="5134" max="5134" width="10.85546875" style="86" customWidth="1"/>
    <col min="5135" max="5137" width="11.42578125" style="86"/>
    <col min="5138" max="5138" width="13.85546875" style="86" customWidth="1"/>
    <col min="5139" max="5142" width="11.42578125" style="86"/>
    <col min="5143" max="5143" width="10.85546875" style="86" customWidth="1"/>
    <col min="5144" max="5373" width="11.42578125" style="86"/>
    <col min="5374" max="5374" width="11.42578125" style="86" bestFit="1" customWidth="1"/>
    <col min="5375" max="5375" width="34.42578125" style="86" customWidth="1"/>
    <col min="5376" max="5376" width="14.28515625" style="86" customWidth="1"/>
    <col min="5377" max="5377" width="15.7109375" style="86" customWidth="1"/>
    <col min="5378" max="5378" width="12.42578125" style="86" bestFit="1" customWidth="1"/>
    <col min="5379" max="5379" width="14.140625" style="86" bestFit="1" customWidth="1"/>
    <col min="5380" max="5380" width="12" style="86" customWidth="1"/>
    <col min="5381" max="5382" width="10.85546875" style="86" customWidth="1"/>
    <col min="5383" max="5383" width="14.28515625" style="86" customWidth="1"/>
    <col min="5384" max="5384" width="10" style="86" bestFit="1" customWidth="1"/>
    <col min="5385" max="5386" width="12.28515625" style="86" bestFit="1" customWidth="1"/>
    <col min="5387" max="5387" width="14.140625" style="86" customWidth="1"/>
    <col min="5388" max="5388" width="15.140625" style="86" customWidth="1"/>
    <col min="5389" max="5389" width="11.42578125" style="86"/>
    <col min="5390" max="5390" width="10.85546875" style="86" customWidth="1"/>
    <col min="5391" max="5393" width="11.42578125" style="86"/>
    <col min="5394" max="5394" width="13.85546875" style="86" customWidth="1"/>
    <col min="5395" max="5398" width="11.42578125" style="86"/>
    <col min="5399" max="5399" width="10.85546875" style="86" customWidth="1"/>
    <col min="5400" max="5629" width="11.42578125" style="86"/>
    <col min="5630" max="5630" width="11.42578125" style="86" bestFit="1" customWidth="1"/>
    <col min="5631" max="5631" width="34.42578125" style="86" customWidth="1"/>
    <col min="5632" max="5632" width="14.28515625" style="86" customWidth="1"/>
    <col min="5633" max="5633" width="15.7109375" style="86" customWidth="1"/>
    <col min="5634" max="5634" width="12.42578125" style="86" bestFit="1" customWidth="1"/>
    <col min="5635" max="5635" width="14.140625" style="86" bestFit="1" customWidth="1"/>
    <col min="5636" max="5636" width="12" style="86" customWidth="1"/>
    <col min="5637" max="5638" width="10.85546875" style="86" customWidth="1"/>
    <col min="5639" max="5639" width="14.28515625" style="86" customWidth="1"/>
    <col min="5640" max="5640" width="10" style="86" bestFit="1" customWidth="1"/>
    <col min="5641" max="5642" width="12.28515625" style="86" bestFit="1" customWidth="1"/>
    <col min="5643" max="5643" width="14.140625" style="86" customWidth="1"/>
    <col min="5644" max="5644" width="15.140625" style="86" customWidth="1"/>
    <col min="5645" max="5645" width="11.42578125" style="86"/>
    <col min="5646" max="5646" width="10.85546875" style="86" customWidth="1"/>
    <col min="5647" max="5649" width="11.42578125" style="86"/>
    <col min="5650" max="5650" width="13.85546875" style="86" customWidth="1"/>
    <col min="5651" max="5654" width="11.42578125" style="86"/>
    <col min="5655" max="5655" width="10.85546875" style="86" customWidth="1"/>
    <col min="5656" max="5885" width="11.42578125" style="86"/>
    <col min="5886" max="5886" width="11.42578125" style="86" bestFit="1" customWidth="1"/>
    <col min="5887" max="5887" width="34.42578125" style="86" customWidth="1"/>
    <col min="5888" max="5888" width="14.28515625" style="86" customWidth="1"/>
    <col min="5889" max="5889" width="15.7109375" style="86" customWidth="1"/>
    <col min="5890" max="5890" width="12.42578125" style="86" bestFit="1" customWidth="1"/>
    <col min="5891" max="5891" width="14.140625" style="86" bestFit="1" customWidth="1"/>
    <col min="5892" max="5892" width="12" style="86" customWidth="1"/>
    <col min="5893" max="5894" width="10.85546875" style="86" customWidth="1"/>
    <col min="5895" max="5895" width="14.28515625" style="86" customWidth="1"/>
    <col min="5896" max="5896" width="10" style="86" bestFit="1" customWidth="1"/>
    <col min="5897" max="5898" width="12.28515625" style="86" bestFit="1" customWidth="1"/>
    <col min="5899" max="5899" width="14.140625" style="86" customWidth="1"/>
    <col min="5900" max="5900" width="15.140625" style="86" customWidth="1"/>
    <col min="5901" max="5901" width="11.42578125" style="86"/>
    <col min="5902" max="5902" width="10.85546875" style="86" customWidth="1"/>
    <col min="5903" max="5905" width="11.42578125" style="86"/>
    <col min="5906" max="5906" width="13.85546875" style="86" customWidth="1"/>
    <col min="5907" max="5910" width="11.42578125" style="86"/>
    <col min="5911" max="5911" width="10.85546875" style="86" customWidth="1"/>
    <col min="5912" max="6141" width="11.42578125" style="86"/>
    <col min="6142" max="6142" width="11.42578125" style="86" bestFit="1" customWidth="1"/>
    <col min="6143" max="6143" width="34.42578125" style="86" customWidth="1"/>
    <col min="6144" max="6144" width="14.28515625" style="86" customWidth="1"/>
    <col min="6145" max="6145" width="15.7109375" style="86" customWidth="1"/>
    <col min="6146" max="6146" width="12.42578125" style="86" bestFit="1" customWidth="1"/>
    <col min="6147" max="6147" width="14.140625" style="86" bestFit="1" customWidth="1"/>
    <col min="6148" max="6148" width="12" style="86" customWidth="1"/>
    <col min="6149" max="6150" width="10.85546875" style="86" customWidth="1"/>
    <col min="6151" max="6151" width="14.28515625" style="86" customWidth="1"/>
    <col min="6152" max="6152" width="10" style="86" bestFit="1" customWidth="1"/>
    <col min="6153" max="6154" width="12.28515625" style="86" bestFit="1" customWidth="1"/>
    <col min="6155" max="6155" width="14.140625" style="86" customWidth="1"/>
    <col min="6156" max="6156" width="15.140625" style="86" customWidth="1"/>
    <col min="6157" max="6157" width="11.42578125" style="86"/>
    <col min="6158" max="6158" width="10.85546875" style="86" customWidth="1"/>
    <col min="6159" max="6161" width="11.42578125" style="86"/>
    <col min="6162" max="6162" width="13.85546875" style="86" customWidth="1"/>
    <col min="6163" max="6166" width="11.42578125" style="86"/>
    <col min="6167" max="6167" width="10.85546875" style="86" customWidth="1"/>
    <col min="6168" max="6397" width="11.42578125" style="86"/>
    <col min="6398" max="6398" width="11.42578125" style="86" bestFit="1" customWidth="1"/>
    <col min="6399" max="6399" width="34.42578125" style="86" customWidth="1"/>
    <col min="6400" max="6400" width="14.28515625" style="86" customWidth="1"/>
    <col min="6401" max="6401" width="15.7109375" style="86" customWidth="1"/>
    <col min="6402" max="6402" width="12.42578125" style="86" bestFit="1" customWidth="1"/>
    <col min="6403" max="6403" width="14.140625" style="86" bestFit="1" customWidth="1"/>
    <col min="6404" max="6404" width="12" style="86" customWidth="1"/>
    <col min="6405" max="6406" width="10.85546875" style="86" customWidth="1"/>
    <col min="6407" max="6407" width="14.28515625" style="86" customWidth="1"/>
    <col min="6408" max="6408" width="10" style="86" bestFit="1" customWidth="1"/>
    <col min="6409" max="6410" width="12.28515625" style="86" bestFit="1" customWidth="1"/>
    <col min="6411" max="6411" width="14.140625" style="86" customWidth="1"/>
    <col min="6412" max="6412" width="15.140625" style="86" customWidth="1"/>
    <col min="6413" max="6413" width="11.42578125" style="86"/>
    <col min="6414" max="6414" width="10.85546875" style="86" customWidth="1"/>
    <col min="6415" max="6417" width="11.42578125" style="86"/>
    <col min="6418" max="6418" width="13.85546875" style="86" customWidth="1"/>
    <col min="6419" max="6422" width="11.42578125" style="86"/>
    <col min="6423" max="6423" width="10.85546875" style="86" customWidth="1"/>
    <col min="6424" max="6653" width="11.42578125" style="86"/>
    <col min="6654" max="6654" width="11.42578125" style="86" bestFit="1" customWidth="1"/>
    <col min="6655" max="6655" width="34.42578125" style="86" customWidth="1"/>
    <col min="6656" max="6656" width="14.28515625" style="86" customWidth="1"/>
    <col min="6657" max="6657" width="15.7109375" style="86" customWidth="1"/>
    <col min="6658" max="6658" width="12.42578125" style="86" bestFit="1" customWidth="1"/>
    <col min="6659" max="6659" width="14.140625" style="86" bestFit="1" customWidth="1"/>
    <col min="6660" max="6660" width="12" style="86" customWidth="1"/>
    <col min="6661" max="6662" width="10.85546875" style="86" customWidth="1"/>
    <col min="6663" max="6663" width="14.28515625" style="86" customWidth="1"/>
    <col min="6664" max="6664" width="10" style="86" bestFit="1" customWidth="1"/>
    <col min="6665" max="6666" width="12.28515625" style="86" bestFit="1" customWidth="1"/>
    <col min="6667" max="6667" width="14.140625" style="86" customWidth="1"/>
    <col min="6668" max="6668" width="15.140625" style="86" customWidth="1"/>
    <col min="6669" max="6669" width="11.42578125" style="86"/>
    <col min="6670" max="6670" width="10.85546875" style="86" customWidth="1"/>
    <col min="6671" max="6673" width="11.42578125" style="86"/>
    <col min="6674" max="6674" width="13.85546875" style="86" customWidth="1"/>
    <col min="6675" max="6678" width="11.42578125" style="86"/>
    <col min="6679" max="6679" width="10.85546875" style="86" customWidth="1"/>
    <col min="6680" max="6909" width="11.42578125" style="86"/>
    <col min="6910" max="6910" width="11.42578125" style="86" bestFit="1" customWidth="1"/>
    <col min="6911" max="6911" width="34.42578125" style="86" customWidth="1"/>
    <col min="6912" max="6912" width="14.28515625" style="86" customWidth="1"/>
    <col min="6913" max="6913" width="15.7109375" style="86" customWidth="1"/>
    <col min="6914" max="6914" width="12.42578125" style="86" bestFit="1" customWidth="1"/>
    <col min="6915" max="6915" width="14.140625" style="86" bestFit="1" customWidth="1"/>
    <col min="6916" max="6916" width="12" style="86" customWidth="1"/>
    <col min="6917" max="6918" width="10.85546875" style="86" customWidth="1"/>
    <col min="6919" max="6919" width="14.28515625" style="86" customWidth="1"/>
    <col min="6920" max="6920" width="10" style="86" bestFit="1" customWidth="1"/>
    <col min="6921" max="6922" width="12.28515625" style="86" bestFit="1" customWidth="1"/>
    <col min="6923" max="6923" width="14.140625" style="86" customWidth="1"/>
    <col min="6924" max="6924" width="15.140625" style="86" customWidth="1"/>
    <col min="6925" max="6925" width="11.42578125" style="86"/>
    <col min="6926" max="6926" width="10.85546875" style="86" customWidth="1"/>
    <col min="6927" max="6929" width="11.42578125" style="86"/>
    <col min="6930" max="6930" width="13.85546875" style="86" customWidth="1"/>
    <col min="6931" max="6934" width="11.42578125" style="86"/>
    <col min="6935" max="6935" width="10.85546875" style="86" customWidth="1"/>
    <col min="6936" max="7165" width="11.42578125" style="86"/>
    <col min="7166" max="7166" width="11.42578125" style="86" bestFit="1" customWidth="1"/>
    <col min="7167" max="7167" width="34.42578125" style="86" customWidth="1"/>
    <col min="7168" max="7168" width="14.28515625" style="86" customWidth="1"/>
    <col min="7169" max="7169" width="15.7109375" style="86" customWidth="1"/>
    <col min="7170" max="7170" width="12.42578125" style="86" bestFit="1" customWidth="1"/>
    <col min="7171" max="7171" width="14.140625" style="86" bestFit="1" customWidth="1"/>
    <col min="7172" max="7172" width="12" style="86" customWidth="1"/>
    <col min="7173" max="7174" width="10.85546875" style="86" customWidth="1"/>
    <col min="7175" max="7175" width="14.28515625" style="86" customWidth="1"/>
    <col min="7176" max="7176" width="10" style="86" bestFit="1" customWidth="1"/>
    <col min="7177" max="7178" width="12.28515625" style="86" bestFit="1" customWidth="1"/>
    <col min="7179" max="7179" width="14.140625" style="86" customWidth="1"/>
    <col min="7180" max="7180" width="15.140625" style="86" customWidth="1"/>
    <col min="7181" max="7181" width="11.42578125" style="86"/>
    <col min="7182" max="7182" width="10.85546875" style="86" customWidth="1"/>
    <col min="7183" max="7185" width="11.42578125" style="86"/>
    <col min="7186" max="7186" width="13.85546875" style="86" customWidth="1"/>
    <col min="7187" max="7190" width="11.42578125" style="86"/>
    <col min="7191" max="7191" width="10.85546875" style="86" customWidth="1"/>
    <col min="7192" max="7421" width="11.42578125" style="86"/>
    <col min="7422" max="7422" width="11.42578125" style="86" bestFit="1" customWidth="1"/>
    <col min="7423" max="7423" width="34.42578125" style="86" customWidth="1"/>
    <col min="7424" max="7424" width="14.28515625" style="86" customWidth="1"/>
    <col min="7425" max="7425" width="15.7109375" style="86" customWidth="1"/>
    <col min="7426" max="7426" width="12.42578125" style="86" bestFit="1" customWidth="1"/>
    <col min="7427" max="7427" width="14.140625" style="86" bestFit="1" customWidth="1"/>
    <col min="7428" max="7428" width="12" style="86" customWidth="1"/>
    <col min="7429" max="7430" width="10.85546875" style="86" customWidth="1"/>
    <col min="7431" max="7431" width="14.28515625" style="86" customWidth="1"/>
    <col min="7432" max="7432" width="10" style="86" bestFit="1" customWidth="1"/>
    <col min="7433" max="7434" width="12.28515625" style="86" bestFit="1" customWidth="1"/>
    <col min="7435" max="7435" width="14.140625" style="86" customWidth="1"/>
    <col min="7436" max="7436" width="15.140625" style="86" customWidth="1"/>
    <col min="7437" max="7437" width="11.42578125" style="86"/>
    <col min="7438" max="7438" width="10.85546875" style="86" customWidth="1"/>
    <col min="7439" max="7441" width="11.42578125" style="86"/>
    <col min="7442" max="7442" width="13.85546875" style="86" customWidth="1"/>
    <col min="7443" max="7446" width="11.42578125" style="86"/>
    <col min="7447" max="7447" width="10.85546875" style="86" customWidth="1"/>
    <col min="7448" max="7677" width="11.42578125" style="86"/>
    <col min="7678" max="7678" width="11.42578125" style="86" bestFit="1" customWidth="1"/>
    <col min="7679" max="7679" width="34.42578125" style="86" customWidth="1"/>
    <col min="7680" max="7680" width="14.28515625" style="86" customWidth="1"/>
    <col min="7681" max="7681" width="15.7109375" style="86" customWidth="1"/>
    <col min="7682" max="7682" width="12.42578125" style="86" bestFit="1" customWidth="1"/>
    <col min="7683" max="7683" width="14.140625" style="86" bestFit="1" customWidth="1"/>
    <col min="7684" max="7684" width="12" style="86" customWidth="1"/>
    <col min="7685" max="7686" width="10.85546875" style="86" customWidth="1"/>
    <col min="7687" max="7687" width="14.28515625" style="86" customWidth="1"/>
    <col min="7688" max="7688" width="10" style="86" bestFit="1" customWidth="1"/>
    <col min="7689" max="7690" width="12.28515625" style="86" bestFit="1" customWidth="1"/>
    <col min="7691" max="7691" width="14.140625" style="86" customWidth="1"/>
    <col min="7692" max="7692" width="15.140625" style="86" customWidth="1"/>
    <col min="7693" max="7693" width="11.42578125" style="86"/>
    <col min="7694" max="7694" width="10.85546875" style="86" customWidth="1"/>
    <col min="7695" max="7697" width="11.42578125" style="86"/>
    <col min="7698" max="7698" width="13.85546875" style="86" customWidth="1"/>
    <col min="7699" max="7702" width="11.42578125" style="86"/>
    <col min="7703" max="7703" width="10.85546875" style="86" customWidth="1"/>
    <col min="7704" max="7933" width="11.42578125" style="86"/>
    <col min="7934" max="7934" width="11.42578125" style="86" bestFit="1" customWidth="1"/>
    <col min="7935" max="7935" width="34.42578125" style="86" customWidth="1"/>
    <col min="7936" max="7936" width="14.28515625" style="86" customWidth="1"/>
    <col min="7937" max="7937" width="15.7109375" style="86" customWidth="1"/>
    <col min="7938" max="7938" width="12.42578125" style="86" bestFit="1" customWidth="1"/>
    <col min="7939" max="7939" width="14.140625" style="86" bestFit="1" customWidth="1"/>
    <col min="7940" max="7940" width="12" style="86" customWidth="1"/>
    <col min="7941" max="7942" width="10.85546875" style="86" customWidth="1"/>
    <col min="7943" max="7943" width="14.28515625" style="86" customWidth="1"/>
    <col min="7944" max="7944" width="10" style="86" bestFit="1" customWidth="1"/>
    <col min="7945" max="7946" width="12.28515625" style="86" bestFit="1" customWidth="1"/>
    <col min="7947" max="7947" width="14.140625" style="86" customWidth="1"/>
    <col min="7948" max="7948" width="15.140625" style="86" customWidth="1"/>
    <col min="7949" max="7949" width="11.42578125" style="86"/>
    <col min="7950" max="7950" width="10.85546875" style="86" customWidth="1"/>
    <col min="7951" max="7953" width="11.42578125" style="86"/>
    <col min="7954" max="7954" width="13.85546875" style="86" customWidth="1"/>
    <col min="7955" max="7958" width="11.42578125" style="86"/>
    <col min="7959" max="7959" width="10.85546875" style="86" customWidth="1"/>
    <col min="7960" max="8189" width="11.42578125" style="86"/>
    <col min="8190" max="8190" width="11.42578125" style="86" bestFit="1" customWidth="1"/>
    <col min="8191" max="8191" width="34.42578125" style="86" customWidth="1"/>
    <col min="8192" max="8192" width="14.28515625" style="86" customWidth="1"/>
    <col min="8193" max="8193" width="15.7109375" style="86" customWidth="1"/>
    <col min="8194" max="8194" width="12.42578125" style="86" bestFit="1" customWidth="1"/>
    <col min="8195" max="8195" width="14.140625" style="86" bestFit="1" customWidth="1"/>
    <col min="8196" max="8196" width="12" style="86" customWidth="1"/>
    <col min="8197" max="8198" width="10.85546875" style="86" customWidth="1"/>
    <col min="8199" max="8199" width="14.28515625" style="86" customWidth="1"/>
    <col min="8200" max="8200" width="10" style="86" bestFit="1" customWidth="1"/>
    <col min="8201" max="8202" width="12.28515625" style="86" bestFit="1" customWidth="1"/>
    <col min="8203" max="8203" width="14.140625" style="86" customWidth="1"/>
    <col min="8204" max="8204" width="15.140625" style="86" customWidth="1"/>
    <col min="8205" max="8205" width="11.42578125" style="86"/>
    <col min="8206" max="8206" width="10.85546875" style="86" customWidth="1"/>
    <col min="8207" max="8209" width="11.42578125" style="86"/>
    <col min="8210" max="8210" width="13.85546875" style="86" customWidth="1"/>
    <col min="8211" max="8214" width="11.42578125" style="86"/>
    <col min="8215" max="8215" width="10.85546875" style="86" customWidth="1"/>
    <col min="8216" max="8445" width="11.42578125" style="86"/>
    <col min="8446" max="8446" width="11.42578125" style="86" bestFit="1" customWidth="1"/>
    <col min="8447" max="8447" width="34.42578125" style="86" customWidth="1"/>
    <col min="8448" max="8448" width="14.28515625" style="86" customWidth="1"/>
    <col min="8449" max="8449" width="15.7109375" style="86" customWidth="1"/>
    <col min="8450" max="8450" width="12.42578125" style="86" bestFit="1" customWidth="1"/>
    <col min="8451" max="8451" width="14.140625" style="86" bestFit="1" customWidth="1"/>
    <col min="8452" max="8452" width="12" style="86" customWidth="1"/>
    <col min="8453" max="8454" width="10.85546875" style="86" customWidth="1"/>
    <col min="8455" max="8455" width="14.28515625" style="86" customWidth="1"/>
    <col min="8456" max="8456" width="10" style="86" bestFit="1" customWidth="1"/>
    <col min="8457" max="8458" width="12.28515625" style="86" bestFit="1" customWidth="1"/>
    <col min="8459" max="8459" width="14.140625" style="86" customWidth="1"/>
    <col min="8460" max="8460" width="15.140625" style="86" customWidth="1"/>
    <col min="8461" max="8461" width="11.42578125" style="86"/>
    <col min="8462" max="8462" width="10.85546875" style="86" customWidth="1"/>
    <col min="8463" max="8465" width="11.42578125" style="86"/>
    <col min="8466" max="8466" width="13.85546875" style="86" customWidth="1"/>
    <col min="8467" max="8470" width="11.42578125" style="86"/>
    <col min="8471" max="8471" width="10.85546875" style="86" customWidth="1"/>
    <col min="8472" max="8701" width="11.42578125" style="86"/>
    <col min="8702" max="8702" width="11.42578125" style="86" bestFit="1" customWidth="1"/>
    <col min="8703" max="8703" width="34.42578125" style="86" customWidth="1"/>
    <col min="8704" max="8704" width="14.28515625" style="86" customWidth="1"/>
    <col min="8705" max="8705" width="15.7109375" style="86" customWidth="1"/>
    <col min="8706" max="8706" width="12.42578125" style="86" bestFit="1" customWidth="1"/>
    <col min="8707" max="8707" width="14.140625" style="86" bestFit="1" customWidth="1"/>
    <col min="8708" max="8708" width="12" style="86" customWidth="1"/>
    <col min="8709" max="8710" width="10.85546875" style="86" customWidth="1"/>
    <col min="8711" max="8711" width="14.28515625" style="86" customWidth="1"/>
    <col min="8712" max="8712" width="10" style="86" bestFit="1" customWidth="1"/>
    <col min="8713" max="8714" width="12.28515625" style="86" bestFit="1" customWidth="1"/>
    <col min="8715" max="8715" width="14.140625" style="86" customWidth="1"/>
    <col min="8716" max="8716" width="15.140625" style="86" customWidth="1"/>
    <col min="8717" max="8717" width="11.42578125" style="86"/>
    <col min="8718" max="8718" width="10.85546875" style="86" customWidth="1"/>
    <col min="8719" max="8721" width="11.42578125" style="86"/>
    <col min="8722" max="8722" width="13.85546875" style="86" customWidth="1"/>
    <col min="8723" max="8726" width="11.42578125" style="86"/>
    <col min="8727" max="8727" width="10.85546875" style="86" customWidth="1"/>
    <col min="8728" max="8957" width="11.42578125" style="86"/>
    <col min="8958" max="8958" width="11.42578125" style="86" bestFit="1" customWidth="1"/>
    <col min="8959" max="8959" width="34.42578125" style="86" customWidth="1"/>
    <col min="8960" max="8960" width="14.28515625" style="86" customWidth="1"/>
    <col min="8961" max="8961" width="15.7109375" style="86" customWidth="1"/>
    <col min="8962" max="8962" width="12.42578125" style="86" bestFit="1" customWidth="1"/>
    <col min="8963" max="8963" width="14.140625" style="86" bestFit="1" customWidth="1"/>
    <col min="8964" max="8964" width="12" style="86" customWidth="1"/>
    <col min="8965" max="8966" width="10.85546875" style="86" customWidth="1"/>
    <col min="8967" max="8967" width="14.28515625" style="86" customWidth="1"/>
    <col min="8968" max="8968" width="10" style="86" bestFit="1" customWidth="1"/>
    <col min="8969" max="8970" width="12.28515625" style="86" bestFit="1" customWidth="1"/>
    <col min="8971" max="8971" width="14.140625" style="86" customWidth="1"/>
    <col min="8972" max="8972" width="15.140625" style="86" customWidth="1"/>
    <col min="8973" max="8973" width="11.42578125" style="86"/>
    <col min="8974" max="8974" width="10.85546875" style="86" customWidth="1"/>
    <col min="8975" max="8977" width="11.42578125" style="86"/>
    <col min="8978" max="8978" width="13.85546875" style="86" customWidth="1"/>
    <col min="8979" max="8982" width="11.42578125" style="86"/>
    <col min="8983" max="8983" width="10.85546875" style="86" customWidth="1"/>
    <col min="8984" max="9213" width="11.42578125" style="86"/>
    <col min="9214" max="9214" width="11.42578125" style="86" bestFit="1" customWidth="1"/>
    <col min="9215" max="9215" width="34.42578125" style="86" customWidth="1"/>
    <col min="9216" max="9216" width="14.28515625" style="86" customWidth="1"/>
    <col min="9217" max="9217" width="15.7109375" style="86" customWidth="1"/>
    <col min="9218" max="9218" width="12.42578125" style="86" bestFit="1" customWidth="1"/>
    <col min="9219" max="9219" width="14.140625" style="86" bestFit="1" customWidth="1"/>
    <col min="9220" max="9220" width="12" style="86" customWidth="1"/>
    <col min="9221" max="9222" width="10.85546875" style="86" customWidth="1"/>
    <col min="9223" max="9223" width="14.28515625" style="86" customWidth="1"/>
    <col min="9224" max="9224" width="10" style="86" bestFit="1" customWidth="1"/>
    <col min="9225" max="9226" width="12.28515625" style="86" bestFit="1" customWidth="1"/>
    <col min="9227" max="9227" width="14.140625" style="86" customWidth="1"/>
    <col min="9228" max="9228" width="15.140625" style="86" customWidth="1"/>
    <col min="9229" max="9229" width="11.42578125" style="86"/>
    <col min="9230" max="9230" width="10.85546875" style="86" customWidth="1"/>
    <col min="9231" max="9233" width="11.42578125" style="86"/>
    <col min="9234" max="9234" width="13.85546875" style="86" customWidth="1"/>
    <col min="9235" max="9238" width="11.42578125" style="86"/>
    <col min="9239" max="9239" width="10.85546875" style="86" customWidth="1"/>
    <col min="9240" max="9469" width="11.42578125" style="86"/>
    <col min="9470" max="9470" width="11.42578125" style="86" bestFit="1" customWidth="1"/>
    <col min="9471" max="9471" width="34.42578125" style="86" customWidth="1"/>
    <col min="9472" max="9472" width="14.28515625" style="86" customWidth="1"/>
    <col min="9473" max="9473" width="15.7109375" style="86" customWidth="1"/>
    <col min="9474" max="9474" width="12.42578125" style="86" bestFit="1" customWidth="1"/>
    <col min="9475" max="9475" width="14.140625" style="86" bestFit="1" customWidth="1"/>
    <col min="9476" max="9476" width="12" style="86" customWidth="1"/>
    <col min="9477" max="9478" width="10.85546875" style="86" customWidth="1"/>
    <col min="9479" max="9479" width="14.28515625" style="86" customWidth="1"/>
    <col min="9480" max="9480" width="10" style="86" bestFit="1" customWidth="1"/>
    <col min="9481" max="9482" width="12.28515625" style="86" bestFit="1" customWidth="1"/>
    <col min="9483" max="9483" width="14.140625" style="86" customWidth="1"/>
    <col min="9484" max="9484" width="15.140625" style="86" customWidth="1"/>
    <col min="9485" max="9485" width="11.42578125" style="86"/>
    <col min="9486" max="9486" width="10.85546875" style="86" customWidth="1"/>
    <col min="9487" max="9489" width="11.42578125" style="86"/>
    <col min="9490" max="9490" width="13.85546875" style="86" customWidth="1"/>
    <col min="9491" max="9494" width="11.42578125" style="86"/>
    <col min="9495" max="9495" width="10.85546875" style="86" customWidth="1"/>
    <col min="9496" max="9725" width="11.42578125" style="86"/>
    <col min="9726" max="9726" width="11.42578125" style="86" bestFit="1" customWidth="1"/>
    <col min="9727" max="9727" width="34.42578125" style="86" customWidth="1"/>
    <col min="9728" max="9728" width="14.28515625" style="86" customWidth="1"/>
    <col min="9729" max="9729" width="15.7109375" style="86" customWidth="1"/>
    <col min="9730" max="9730" width="12.42578125" style="86" bestFit="1" customWidth="1"/>
    <col min="9731" max="9731" width="14.140625" style="86" bestFit="1" customWidth="1"/>
    <col min="9732" max="9732" width="12" style="86" customWidth="1"/>
    <col min="9733" max="9734" width="10.85546875" style="86" customWidth="1"/>
    <col min="9735" max="9735" width="14.28515625" style="86" customWidth="1"/>
    <col min="9736" max="9736" width="10" style="86" bestFit="1" customWidth="1"/>
    <col min="9737" max="9738" width="12.28515625" style="86" bestFit="1" customWidth="1"/>
    <col min="9739" max="9739" width="14.140625" style="86" customWidth="1"/>
    <col min="9740" max="9740" width="15.140625" style="86" customWidth="1"/>
    <col min="9741" max="9741" width="11.42578125" style="86"/>
    <col min="9742" max="9742" width="10.85546875" style="86" customWidth="1"/>
    <col min="9743" max="9745" width="11.42578125" style="86"/>
    <col min="9746" max="9746" width="13.85546875" style="86" customWidth="1"/>
    <col min="9747" max="9750" width="11.42578125" style="86"/>
    <col min="9751" max="9751" width="10.85546875" style="86" customWidth="1"/>
    <col min="9752" max="9981" width="11.42578125" style="86"/>
    <col min="9982" max="9982" width="11.42578125" style="86" bestFit="1" customWidth="1"/>
    <col min="9983" max="9983" width="34.42578125" style="86" customWidth="1"/>
    <col min="9984" max="9984" width="14.28515625" style="86" customWidth="1"/>
    <col min="9985" max="9985" width="15.7109375" style="86" customWidth="1"/>
    <col min="9986" max="9986" width="12.42578125" style="86" bestFit="1" customWidth="1"/>
    <col min="9987" max="9987" width="14.140625" style="86" bestFit="1" customWidth="1"/>
    <col min="9988" max="9988" width="12" style="86" customWidth="1"/>
    <col min="9989" max="9990" width="10.85546875" style="86" customWidth="1"/>
    <col min="9991" max="9991" width="14.28515625" style="86" customWidth="1"/>
    <col min="9992" max="9992" width="10" style="86" bestFit="1" customWidth="1"/>
    <col min="9993" max="9994" width="12.28515625" style="86" bestFit="1" customWidth="1"/>
    <col min="9995" max="9995" width="14.140625" style="86" customWidth="1"/>
    <col min="9996" max="9996" width="15.140625" style="86" customWidth="1"/>
    <col min="9997" max="9997" width="11.42578125" style="86"/>
    <col min="9998" max="9998" width="10.85546875" style="86" customWidth="1"/>
    <col min="9999" max="10001" width="11.42578125" style="86"/>
    <col min="10002" max="10002" width="13.85546875" style="86" customWidth="1"/>
    <col min="10003" max="10006" width="11.42578125" style="86"/>
    <col min="10007" max="10007" width="10.85546875" style="86" customWidth="1"/>
    <col min="10008" max="10237" width="11.42578125" style="86"/>
    <col min="10238" max="10238" width="11.42578125" style="86" bestFit="1" customWidth="1"/>
    <col min="10239" max="10239" width="34.42578125" style="86" customWidth="1"/>
    <col min="10240" max="10240" width="14.28515625" style="86" customWidth="1"/>
    <col min="10241" max="10241" width="15.7109375" style="86" customWidth="1"/>
    <col min="10242" max="10242" width="12.42578125" style="86" bestFit="1" customWidth="1"/>
    <col min="10243" max="10243" width="14.140625" style="86" bestFit="1" customWidth="1"/>
    <col min="10244" max="10244" width="12" style="86" customWidth="1"/>
    <col min="10245" max="10246" width="10.85546875" style="86" customWidth="1"/>
    <col min="10247" max="10247" width="14.28515625" style="86" customWidth="1"/>
    <col min="10248" max="10248" width="10" style="86" bestFit="1" customWidth="1"/>
    <col min="10249" max="10250" width="12.28515625" style="86" bestFit="1" customWidth="1"/>
    <col min="10251" max="10251" width="14.140625" style="86" customWidth="1"/>
    <col min="10252" max="10252" width="15.140625" style="86" customWidth="1"/>
    <col min="10253" max="10253" width="11.42578125" style="86"/>
    <col min="10254" max="10254" width="10.85546875" style="86" customWidth="1"/>
    <col min="10255" max="10257" width="11.42578125" style="86"/>
    <col min="10258" max="10258" width="13.85546875" style="86" customWidth="1"/>
    <col min="10259" max="10262" width="11.42578125" style="86"/>
    <col min="10263" max="10263" width="10.85546875" style="86" customWidth="1"/>
    <col min="10264" max="10493" width="11.42578125" style="86"/>
    <col min="10494" max="10494" width="11.42578125" style="86" bestFit="1" customWidth="1"/>
    <col min="10495" max="10495" width="34.42578125" style="86" customWidth="1"/>
    <col min="10496" max="10496" width="14.28515625" style="86" customWidth="1"/>
    <col min="10497" max="10497" width="15.7109375" style="86" customWidth="1"/>
    <col min="10498" max="10498" width="12.42578125" style="86" bestFit="1" customWidth="1"/>
    <col min="10499" max="10499" width="14.140625" style="86" bestFit="1" customWidth="1"/>
    <col min="10500" max="10500" width="12" style="86" customWidth="1"/>
    <col min="10501" max="10502" width="10.85546875" style="86" customWidth="1"/>
    <col min="10503" max="10503" width="14.28515625" style="86" customWidth="1"/>
    <col min="10504" max="10504" width="10" style="86" bestFit="1" customWidth="1"/>
    <col min="10505" max="10506" width="12.28515625" style="86" bestFit="1" customWidth="1"/>
    <col min="10507" max="10507" width="14.140625" style="86" customWidth="1"/>
    <col min="10508" max="10508" width="15.140625" style="86" customWidth="1"/>
    <col min="10509" max="10509" width="11.42578125" style="86"/>
    <col min="10510" max="10510" width="10.85546875" style="86" customWidth="1"/>
    <col min="10511" max="10513" width="11.42578125" style="86"/>
    <col min="10514" max="10514" width="13.85546875" style="86" customWidth="1"/>
    <col min="10515" max="10518" width="11.42578125" style="86"/>
    <col min="10519" max="10519" width="10.85546875" style="86" customWidth="1"/>
    <col min="10520" max="10749" width="11.42578125" style="86"/>
    <col min="10750" max="10750" width="11.42578125" style="86" bestFit="1" customWidth="1"/>
    <col min="10751" max="10751" width="34.42578125" style="86" customWidth="1"/>
    <col min="10752" max="10752" width="14.28515625" style="86" customWidth="1"/>
    <col min="10753" max="10753" width="15.7109375" style="86" customWidth="1"/>
    <col min="10754" max="10754" width="12.42578125" style="86" bestFit="1" customWidth="1"/>
    <col min="10755" max="10755" width="14.140625" style="86" bestFit="1" customWidth="1"/>
    <col min="10756" max="10756" width="12" style="86" customWidth="1"/>
    <col min="10757" max="10758" width="10.85546875" style="86" customWidth="1"/>
    <col min="10759" max="10759" width="14.28515625" style="86" customWidth="1"/>
    <col min="10760" max="10760" width="10" style="86" bestFit="1" customWidth="1"/>
    <col min="10761" max="10762" width="12.28515625" style="86" bestFit="1" customWidth="1"/>
    <col min="10763" max="10763" width="14.140625" style="86" customWidth="1"/>
    <col min="10764" max="10764" width="15.140625" style="86" customWidth="1"/>
    <col min="10765" max="10765" width="11.42578125" style="86"/>
    <col min="10766" max="10766" width="10.85546875" style="86" customWidth="1"/>
    <col min="10767" max="10769" width="11.42578125" style="86"/>
    <col min="10770" max="10770" width="13.85546875" style="86" customWidth="1"/>
    <col min="10771" max="10774" width="11.42578125" style="86"/>
    <col min="10775" max="10775" width="10.85546875" style="86" customWidth="1"/>
    <col min="10776" max="11005" width="11.42578125" style="86"/>
    <col min="11006" max="11006" width="11.42578125" style="86" bestFit="1" customWidth="1"/>
    <col min="11007" max="11007" width="34.42578125" style="86" customWidth="1"/>
    <col min="11008" max="11008" width="14.28515625" style="86" customWidth="1"/>
    <col min="11009" max="11009" width="15.7109375" style="86" customWidth="1"/>
    <col min="11010" max="11010" width="12.42578125" style="86" bestFit="1" customWidth="1"/>
    <col min="11011" max="11011" width="14.140625" style="86" bestFit="1" customWidth="1"/>
    <col min="11012" max="11012" width="12" style="86" customWidth="1"/>
    <col min="11013" max="11014" width="10.85546875" style="86" customWidth="1"/>
    <col min="11015" max="11015" width="14.28515625" style="86" customWidth="1"/>
    <col min="11016" max="11016" width="10" style="86" bestFit="1" customWidth="1"/>
    <col min="11017" max="11018" width="12.28515625" style="86" bestFit="1" customWidth="1"/>
    <col min="11019" max="11019" width="14.140625" style="86" customWidth="1"/>
    <col min="11020" max="11020" width="15.140625" style="86" customWidth="1"/>
    <col min="11021" max="11021" width="11.42578125" style="86"/>
    <col min="11022" max="11022" width="10.85546875" style="86" customWidth="1"/>
    <col min="11023" max="11025" width="11.42578125" style="86"/>
    <col min="11026" max="11026" width="13.85546875" style="86" customWidth="1"/>
    <col min="11027" max="11030" width="11.42578125" style="86"/>
    <col min="11031" max="11031" width="10.85546875" style="86" customWidth="1"/>
    <col min="11032" max="11261" width="11.42578125" style="86"/>
    <col min="11262" max="11262" width="11.42578125" style="86" bestFit="1" customWidth="1"/>
    <col min="11263" max="11263" width="34.42578125" style="86" customWidth="1"/>
    <col min="11264" max="11264" width="14.28515625" style="86" customWidth="1"/>
    <col min="11265" max="11265" width="15.7109375" style="86" customWidth="1"/>
    <col min="11266" max="11266" width="12.42578125" style="86" bestFit="1" customWidth="1"/>
    <col min="11267" max="11267" width="14.140625" style="86" bestFit="1" customWidth="1"/>
    <col min="11268" max="11268" width="12" style="86" customWidth="1"/>
    <col min="11269" max="11270" width="10.85546875" style="86" customWidth="1"/>
    <col min="11271" max="11271" width="14.28515625" style="86" customWidth="1"/>
    <col min="11272" max="11272" width="10" style="86" bestFit="1" customWidth="1"/>
    <col min="11273" max="11274" width="12.28515625" style="86" bestFit="1" customWidth="1"/>
    <col min="11275" max="11275" width="14.140625" style="86" customWidth="1"/>
    <col min="11276" max="11276" width="15.140625" style="86" customWidth="1"/>
    <col min="11277" max="11277" width="11.42578125" style="86"/>
    <col min="11278" max="11278" width="10.85546875" style="86" customWidth="1"/>
    <col min="11279" max="11281" width="11.42578125" style="86"/>
    <col min="11282" max="11282" width="13.85546875" style="86" customWidth="1"/>
    <col min="11283" max="11286" width="11.42578125" style="86"/>
    <col min="11287" max="11287" width="10.85546875" style="86" customWidth="1"/>
    <col min="11288" max="11517" width="11.42578125" style="86"/>
    <col min="11518" max="11518" width="11.42578125" style="86" bestFit="1" customWidth="1"/>
    <col min="11519" max="11519" width="34.42578125" style="86" customWidth="1"/>
    <col min="11520" max="11520" width="14.28515625" style="86" customWidth="1"/>
    <col min="11521" max="11521" width="15.7109375" style="86" customWidth="1"/>
    <col min="11522" max="11522" width="12.42578125" style="86" bestFit="1" customWidth="1"/>
    <col min="11523" max="11523" width="14.140625" style="86" bestFit="1" customWidth="1"/>
    <col min="11524" max="11524" width="12" style="86" customWidth="1"/>
    <col min="11525" max="11526" width="10.85546875" style="86" customWidth="1"/>
    <col min="11527" max="11527" width="14.28515625" style="86" customWidth="1"/>
    <col min="11528" max="11528" width="10" style="86" bestFit="1" customWidth="1"/>
    <col min="11529" max="11530" width="12.28515625" style="86" bestFit="1" customWidth="1"/>
    <col min="11531" max="11531" width="14.140625" style="86" customWidth="1"/>
    <col min="11532" max="11532" width="15.140625" style="86" customWidth="1"/>
    <col min="11533" max="11533" width="11.42578125" style="86"/>
    <col min="11534" max="11534" width="10.85546875" style="86" customWidth="1"/>
    <col min="11535" max="11537" width="11.42578125" style="86"/>
    <col min="11538" max="11538" width="13.85546875" style="86" customWidth="1"/>
    <col min="11539" max="11542" width="11.42578125" style="86"/>
    <col min="11543" max="11543" width="10.85546875" style="86" customWidth="1"/>
    <col min="11544" max="11773" width="11.42578125" style="86"/>
    <col min="11774" max="11774" width="11.42578125" style="86" bestFit="1" customWidth="1"/>
    <col min="11775" max="11775" width="34.42578125" style="86" customWidth="1"/>
    <col min="11776" max="11776" width="14.28515625" style="86" customWidth="1"/>
    <col min="11777" max="11777" width="15.7109375" style="86" customWidth="1"/>
    <col min="11778" max="11778" width="12.42578125" style="86" bestFit="1" customWidth="1"/>
    <col min="11779" max="11779" width="14.140625" style="86" bestFit="1" customWidth="1"/>
    <col min="11780" max="11780" width="12" style="86" customWidth="1"/>
    <col min="11781" max="11782" width="10.85546875" style="86" customWidth="1"/>
    <col min="11783" max="11783" width="14.28515625" style="86" customWidth="1"/>
    <col min="11784" max="11784" width="10" style="86" bestFit="1" customWidth="1"/>
    <col min="11785" max="11786" width="12.28515625" style="86" bestFit="1" customWidth="1"/>
    <col min="11787" max="11787" width="14.140625" style="86" customWidth="1"/>
    <col min="11788" max="11788" width="15.140625" style="86" customWidth="1"/>
    <col min="11789" max="11789" width="11.42578125" style="86"/>
    <col min="11790" max="11790" width="10.85546875" style="86" customWidth="1"/>
    <col min="11791" max="11793" width="11.42578125" style="86"/>
    <col min="11794" max="11794" width="13.85546875" style="86" customWidth="1"/>
    <col min="11795" max="11798" width="11.42578125" style="86"/>
    <col min="11799" max="11799" width="10.85546875" style="86" customWidth="1"/>
    <col min="11800" max="12029" width="11.42578125" style="86"/>
    <col min="12030" max="12030" width="11.42578125" style="86" bestFit="1" customWidth="1"/>
    <col min="12031" max="12031" width="34.42578125" style="86" customWidth="1"/>
    <col min="12032" max="12032" width="14.28515625" style="86" customWidth="1"/>
    <col min="12033" max="12033" width="15.7109375" style="86" customWidth="1"/>
    <col min="12034" max="12034" width="12.42578125" style="86" bestFit="1" customWidth="1"/>
    <col min="12035" max="12035" width="14.140625" style="86" bestFit="1" customWidth="1"/>
    <col min="12036" max="12036" width="12" style="86" customWidth="1"/>
    <col min="12037" max="12038" width="10.85546875" style="86" customWidth="1"/>
    <col min="12039" max="12039" width="14.28515625" style="86" customWidth="1"/>
    <col min="12040" max="12040" width="10" style="86" bestFit="1" customWidth="1"/>
    <col min="12041" max="12042" width="12.28515625" style="86" bestFit="1" customWidth="1"/>
    <col min="12043" max="12043" width="14.140625" style="86" customWidth="1"/>
    <col min="12044" max="12044" width="15.140625" style="86" customWidth="1"/>
    <col min="12045" max="12045" width="11.42578125" style="86"/>
    <col min="12046" max="12046" width="10.85546875" style="86" customWidth="1"/>
    <col min="12047" max="12049" width="11.42578125" style="86"/>
    <col min="12050" max="12050" width="13.85546875" style="86" customWidth="1"/>
    <col min="12051" max="12054" width="11.42578125" style="86"/>
    <col min="12055" max="12055" width="10.85546875" style="86" customWidth="1"/>
    <col min="12056" max="12285" width="11.42578125" style="86"/>
    <col min="12286" max="12286" width="11.42578125" style="86" bestFit="1" customWidth="1"/>
    <col min="12287" max="12287" width="34.42578125" style="86" customWidth="1"/>
    <col min="12288" max="12288" width="14.28515625" style="86" customWidth="1"/>
    <col min="12289" max="12289" width="15.7109375" style="86" customWidth="1"/>
    <col min="12290" max="12290" width="12.42578125" style="86" bestFit="1" customWidth="1"/>
    <col min="12291" max="12291" width="14.140625" style="86" bestFit="1" customWidth="1"/>
    <col min="12292" max="12292" width="12" style="86" customWidth="1"/>
    <col min="12293" max="12294" width="10.85546875" style="86" customWidth="1"/>
    <col min="12295" max="12295" width="14.28515625" style="86" customWidth="1"/>
    <col min="12296" max="12296" width="10" style="86" bestFit="1" customWidth="1"/>
    <col min="12297" max="12298" width="12.28515625" style="86" bestFit="1" customWidth="1"/>
    <col min="12299" max="12299" width="14.140625" style="86" customWidth="1"/>
    <col min="12300" max="12300" width="15.140625" style="86" customWidth="1"/>
    <col min="12301" max="12301" width="11.42578125" style="86"/>
    <col min="12302" max="12302" width="10.85546875" style="86" customWidth="1"/>
    <col min="12303" max="12305" width="11.42578125" style="86"/>
    <col min="12306" max="12306" width="13.85546875" style="86" customWidth="1"/>
    <col min="12307" max="12310" width="11.42578125" style="86"/>
    <col min="12311" max="12311" width="10.85546875" style="86" customWidth="1"/>
    <col min="12312" max="12541" width="11.42578125" style="86"/>
    <col min="12542" max="12542" width="11.42578125" style="86" bestFit="1" customWidth="1"/>
    <col min="12543" max="12543" width="34.42578125" style="86" customWidth="1"/>
    <col min="12544" max="12544" width="14.28515625" style="86" customWidth="1"/>
    <col min="12545" max="12545" width="15.7109375" style="86" customWidth="1"/>
    <col min="12546" max="12546" width="12.42578125" style="86" bestFit="1" customWidth="1"/>
    <col min="12547" max="12547" width="14.140625" style="86" bestFit="1" customWidth="1"/>
    <col min="12548" max="12548" width="12" style="86" customWidth="1"/>
    <col min="12549" max="12550" width="10.85546875" style="86" customWidth="1"/>
    <col min="12551" max="12551" width="14.28515625" style="86" customWidth="1"/>
    <col min="12552" max="12552" width="10" style="86" bestFit="1" customWidth="1"/>
    <col min="12553" max="12554" width="12.28515625" style="86" bestFit="1" customWidth="1"/>
    <col min="12555" max="12555" width="14.140625" style="86" customWidth="1"/>
    <col min="12556" max="12556" width="15.140625" style="86" customWidth="1"/>
    <col min="12557" max="12557" width="11.42578125" style="86"/>
    <col min="12558" max="12558" width="10.85546875" style="86" customWidth="1"/>
    <col min="12559" max="12561" width="11.42578125" style="86"/>
    <col min="12562" max="12562" width="13.85546875" style="86" customWidth="1"/>
    <col min="12563" max="12566" width="11.42578125" style="86"/>
    <col min="12567" max="12567" width="10.85546875" style="86" customWidth="1"/>
    <col min="12568" max="12797" width="11.42578125" style="86"/>
    <col min="12798" max="12798" width="11.42578125" style="86" bestFit="1" customWidth="1"/>
    <col min="12799" max="12799" width="34.42578125" style="86" customWidth="1"/>
    <col min="12800" max="12800" width="14.28515625" style="86" customWidth="1"/>
    <col min="12801" max="12801" width="15.7109375" style="86" customWidth="1"/>
    <col min="12802" max="12802" width="12.42578125" style="86" bestFit="1" customWidth="1"/>
    <col min="12803" max="12803" width="14.140625" style="86" bestFit="1" customWidth="1"/>
    <col min="12804" max="12804" width="12" style="86" customWidth="1"/>
    <col min="12805" max="12806" width="10.85546875" style="86" customWidth="1"/>
    <col min="12807" max="12807" width="14.28515625" style="86" customWidth="1"/>
    <col min="12808" max="12808" width="10" style="86" bestFit="1" customWidth="1"/>
    <col min="12809" max="12810" width="12.28515625" style="86" bestFit="1" customWidth="1"/>
    <col min="12811" max="12811" width="14.140625" style="86" customWidth="1"/>
    <col min="12812" max="12812" width="15.140625" style="86" customWidth="1"/>
    <col min="12813" max="12813" width="11.42578125" style="86"/>
    <col min="12814" max="12814" width="10.85546875" style="86" customWidth="1"/>
    <col min="12815" max="12817" width="11.42578125" style="86"/>
    <col min="12818" max="12818" width="13.85546875" style="86" customWidth="1"/>
    <col min="12819" max="12822" width="11.42578125" style="86"/>
    <col min="12823" max="12823" width="10.85546875" style="86" customWidth="1"/>
    <col min="12824" max="13053" width="11.42578125" style="86"/>
    <col min="13054" max="13054" width="11.42578125" style="86" bestFit="1" customWidth="1"/>
    <col min="13055" max="13055" width="34.42578125" style="86" customWidth="1"/>
    <col min="13056" max="13056" width="14.28515625" style="86" customWidth="1"/>
    <col min="13057" max="13057" width="15.7109375" style="86" customWidth="1"/>
    <col min="13058" max="13058" width="12.42578125" style="86" bestFit="1" customWidth="1"/>
    <col min="13059" max="13059" width="14.140625" style="86" bestFit="1" customWidth="1"/>
    <col min="13060" max="13060" width="12" style="86" customWidth="1"/>
    <col min="13061" max="13062" width="10.85546875" style="86" customWidth="1"/>
    <col min="13063" max="13063" width="14.28515625" style="86" customWidth="1"/>
    <col min="13064" max="13064" width="10" style="86" bestFit="1" customWidth="1"/>
    <col min="13065" max="13066" width="12.28515625" style="86" bestFit="1" customWidth="1"/>
    <col min="13067" max="13067" width="14.140625" style="86" customWidth="1"/>
    <col min="13068" max="13068" width="15.140625" style="86" customWidth="1"/>
    <col min="13069" max="13069" width="11.42578125" style="86"/>
    <col min="13070" max="13070" width="10.85546875" style="86" customWidth="1"/>
    <col min="13071" max="13073" width="11.42578125" style="86"/>
    <col min="13074" max="13074" width="13.85546875" style="86" customWidth="1"/>
    <col min="13075" max="13078" width="11.42578125" style="86"/>
    <col min="13079" max="13079" width="10.85546875" style="86" customWidth="1"/>
    <col min="13080" max="13309" width="11.42578125" style="86"/>
    <col min="13310" max="13310" width="11.42578125" style="86" bestFit="1" customWidth="1"/>
    <col min="13311" max="13311" width="34.42578125" style="86" customWidth="1"/>
    <col min="13312" max="13312" width="14.28515625" style="86" customWidth="1"/>
    <col min="13313" max="13313" width="15.7109375" style="86" customWidth="1"/>
    <col min="13314" max="13314" width="12.42578125" style="86" bestFit="1" customWidth="1"/>
    <col min="13315" max="13315" width="14.140625" style="86" bestFit="1" customWidth="1"/>
    <col min="13316" max="13316" width="12" style="86" customWidth="1"/>
    <col min="13317" max="13318" width="10.85546875" style="86" customWidth="1"/>
    <col min="13319" max="13319" width="14.28515625" style="86" customWidth="1"/>
    <col min="13320" max="13320" width="10" style="86" bestFit="1" customWidth="1"/>
    <col min="13321" max="13322" width="12.28515625" style="86" bestFit="1" customWidth="1"/>
    <col min="13323" max="13323" width="14.140625" style="86" customWidth="1"/>
    <col min="13324" max="13324" width="15.140625" style="86" customWidth="1"/>
    <col min="13325" max="13325" width="11.42578125" style="86"/>
    <col min="13326" max="13326" width="10.85546875" style="86" customWidth="1"/>
    <col min="13327" max="13329" width="11.42578125" style="86"/>
    <col min="13330" max="13330" width="13.85546875" style="86" customWidth="1"/>
    <col min="13331" max="13334" width="11.42578125" style="86"/>
    <col min="13335" max="13335" width="10.85546875" style="86" customWidth="1"/>
    <col min="13336" max="13565" width="11.42578125" style="86"/>
    <col min="13566" max="13566" width="11.42578125" style="86" bestFit="1" customWidth="1"/>
    <col min="13567" max="13567" width="34.42578125" style="86" customWidth="1"/>
    <col min="13568" max="13568" width="14.28515625" style="86" customWidth="1"/>
    <col min="13569" max="13569" width="15.7109375" style="86" customWidth="1"/>
    <col min="13570" max="13570" width="12.42578125" style="86" bestFit="1" customWidth="1"/>
    <col min="13571" max="13571" width="14.140625" style="86" bestFit="1" customWidth="1"/>
    <col min="13572" max="13572" width="12" style="86" customWidth="1"/>
    <col min="13573" max="13574" width="10.85546875" style="86" customWidth="1"/>
    <col min="13575" max="13575" width="14.28515625" style="86" customWidth="1"/>
    <col min="13576" max="13576" width="10" style="86" bestFit="1" customWidth="1"/>
    <col min="13577" max="13578" width="12.28515625" style="86" bestFit="1" customWidth="1"/>
    <col min="13579" max="13579" width="14.140625" style="86" customWidth="1"/>
    <col min="13580" max="13580" width="15.140625" style="86" customWidth="1"/>
    <col min="13581" max="13581" width="11.42578125" style="86"/>
    <col min="13582" max="13582" width="10.85546875" style="86" customWidth="1"/>
    <col min="13583" max="13585" width="11.42578125" style="86"/>
    <col min="13586" max="13586" width="13.85546875" style="86" customWidth="1"/>
    <col min="13587" max="13590" width="11.42578125" style="86"/>
    <col min="13591" max="13591" width="10.85546875" style="86" customWidth="1"/>
    <col min="13592" max="13821" width="11.42578125" style="86"/>
    <col min="13822" max="13822" width="11.42578125" style="86" bestFit="1" customWidth="1"/>
    <col min="13823" max="13823" width="34.42578125" style="86" customWidth="1"/>
    <col min="13824" max="13824" width="14.28515625" style="86" customWidth="1"/>
    <col min="13825" max="13825" width="15.7109375" style="86" customWidth="1"/>
    <col min="13826" max="13826" width="12.42578125" style="86" bestFit="1" customWidth="1"/>
    <col min="13827" max="13827" width="14.140625" style="86" bestFit="1" customWidth="1"/>
    <col min="13828" max="13828" width="12" style="86" customWidth="1"/>
    <col min="13829" max="13830" width="10.85546875" style="86" customWidth="1"/>
    <col min="13831" max="13831" width="14.28515625" style="86" customWidth="1"/>
    <col min="13832" max="13832" width="10" style="86" bestFit="1" customWidth="1"/>
    <col min="13833" max="13834" width="12.28515625" style="86" bestFit="1" customWidth="1"/>
    <col min="13835" max="13835" width="14.140625" style="86" customWidth="1"/>
    <col min="13836" max="13836" width="15.140625" style="86" customWidth="1"/>
    <col min="13837" max="13837" width="11.42578125" style="86"/>
    <col min="13838" max="13838" width="10.85546875" style="86" customWidth="1"/>
    <col min="13839" max="13841" width="11.42578125" style="86"/>
    <col min="13842" max="13842" width="13.85546875" style="86" customWidth="1"/>
    <col min="13843" max="13846" width="11.42578125" style="86"/>
    <col min="13847" max="13847" width="10.85546875" style="86" customWidth="1"/>
    <col min="13848" max="14077" width="11.42578125" style="86"/>
    <col min="14078" max="14078" width="11.42578125" style="86" bestFit="1" customWidth="1"/>
    <col min="14079" max="14079" width="34.42578125" style="86" customWidth="1"/>
    <col min="14080" max="14080" width="14.28515625" style="86" customWidth="1"/>
    <col min="14081" max="14081" width="15.7109375" style="86" customWidth="1"/>
    <col min="14082" max="14082" width="12.42578125" style="86" bestFit="1" customWidth="1"/>
    <col min="14083" max="14083" width="14.140625" style="86" bestFit="1" customWidth="1"/>
    <col min="14084" max="14084" width="12" style="86" customWidth="1"/>
    <col min="14085" max="14086" width="10.85546875" style="86" customWidth="1"/>
    <col min="14087" max="14087" width="14.28515625" style="86" customWidth="1"/>
    <col min="14088" max="14088" width="10" style="86" bestFit="1" customWidth="1"/>
    <col min="14089" max="14090" width="12.28515625" style="86" bestFit="1" customWidth="1"/>
    <col min="14091" max="14091" width="14.140625" style="86" customWidth="1"/>
    <col min="14092" max="14092" width="15.140625" style="86" customWidth="1"/>
    <col min="14093" max="14093" width="11.42578125" style="86"/>
    <col min="14094" max="14094" width="10.85546875" style="86" customWidth="1"/>
    <col min="14095" max="14097" width="11.42578125" style="86"/>
    <col min="14098" max="14098" width="13.85546875" style="86" customWidth="1"/>
    <col min="14099" max="14102" width="11.42578125" style="86"/>
    <col min="14103" max="14103" width="10.85546875" style="86" customWidth="1"/>
    <col min="14104" max="14333" width="11.42578125" style="86"/>
    <col min="14334" max="14334" width="11.42578125" style="86" bestFit="1" customWidth="1"/>
    <col min="14335" max="14335" width="34.42578125" style="86" customWidth="1"/>
    <col min="14336" max="14336" width="14.28515625" style="86" customWidth="1"/>
    <col min="14337" max="14337" width="15.7109375" style="86" customWidth="1"/>
    <col min="14338" max="14338" width="12.42578125" style="86" bestFit="1" customWidth="1"/>
    <col min="14339" max="14339" width="14.140625" style="86" bestFit="1" customWidth="1"/>
    <col min="14340" max="14340" width="12" style="86" customWidth="1"/>
    <col min="14341" max="14342" width="10.85546875" style="86" customWidth="1"/>
    <col min="14343" max="14343" width="14.28515625" style="86" customWidth="1"/>
    <col min="14344" max="14344" width="10" style="86" bestFit="1" customWidth="1"/>
    <col min="14345" max="14346" width="12.28515625" style="86" bestFit="1" customWidth="1"/>
    <col min="14347" max="14347" width="14.140625" style="86" customWidth="1"/>
    <col min="14348" max="14348" width="15.140625" style="86" customWidth="1"/>
    <col min="14349" max="14349" width="11.42578125" style="86"/>
    <col min="14350" max="14350" width="10.85546875" style="86" customWidth="1"/>
    <col min="14351" max="14353" width="11.42578125" style="86"/>
    <col min="14354" max="14354" width="13.85546875" style="86" customWidth="1"/>
    <col min="14355" max="14358" width="11.42578125" style="86"/>
    <col min="14359" max="14359" width="10.85546875" style="86" customWidth="1"/>
    <col min="14360" max="14589" width="11.42578125" style="86"/>
    <col min="14590" max="14590" width="11.42578125" style="86" bestFit="1" customWidth="1"/>
    <col min="14591" max="14591" width="34.42578125" style="86" customWidth="1"/>
    <col min="14592" max="14592" width="14.28515625" style="86" customWidth="1"/>
    <col min="14593" max="14593" width="15.7109375" style="86" customWidth="1"/>
    <col min="14594" max="14594" width="12.42578125" style="86" bestFit="1" customWidth="1"/>
    <col min="14595" max="14595" width="14.140625" style="86" bestFit="1" customWidth="1"/>
    <col min="14596" max="14596" width="12" style="86" customWidth="1"/>
    <col min="14597" max="14598" width="10.85546875" style="86" customWidth="1"/>
    <col min="14599" max="14599" width="14.28515625" style="86" customWidth="1"/>
    <col min="14600" max="14600" width="10" style="86" bestFit="1" customWidth="1"/>
    <col min="14601" max="14602" width="12.28515625" style="86" bestFit="1" customWidth="1"/>
    <col min="14603" max="14603" width="14.140625" style="86" customWidth="1"/>
    <col min="14604" max="14604" width="15.140625" style="86" customWidth="1"/>
    <col min="14605" max="14605" width="11.42578125" style="86"/>
    <col min="14606" max="14606" width="10.85546875" style="86" customWidth="1"/>
    <col min="14607" max="14609" width="11.42578125" style="86"/>
    <col min="14610" max="14610" width="13.85546875" style="86" customWidth="1"/>
    <col min="14611" max="14614" width="11.42578125" style="86"/>
    <col min="14615" max="14615" width="10.85546875" style="86" customWidth="1"/>
    <col min="14616" max="14845" width="11.42578125" style="86"/>
    <col min="14846" max="14846" width="11.42578125" style="86" bestFit="1" customWidth="1"/>
    <col min="14847" max="14847" width="34.42578125" style="86" customWidth="1"/>
    <col min="14848" max="14848" width="14.28515625" style="86" customWidth="1"/>
    <col min="14849" max="14849" width="15.7109375" style="86" customWidth="1"/>
    <col min="14850" max="14850" width="12.42578125" style="86" bestFit="1" customWidth="1"/>
    <col min="14851" max="14851" width="14.140625" style="86" bestFit="1" customWidth="1"/>
    <col min="14852" max="14852" width="12" style="86" customWidth="1"/>
    <col min="14853" max="14854" width="10.85546875" style="86" customWidth="1"/>
    <col min="14855" max="14855" width="14.28515625" style="86" customWidth="1"/>
    <col min="14856" max="14856" width="10" style="86" bestFit="1" customWidth="1"/>
    <col min="14857" max="14858" width="12.28515625" style="86" bestFit="1" customWidth="1"/>
    <col min="14859" max="14859" width="14.140625" style="86" customWidth="1"/>
    <col min="14860" max="14860" width="15.140625" style="86" customWidth="1"/>
    <col min="14861" max="14861" width="11.42578125" style="86"/>
    <col min="14862" max="14862" width="10.85546875" style="86" customWidth="1"/>
    <col min="14863" max="14865" width="11.42578125" style="86"/>
    <col min="14866" max="14866" width="13.85546875" style="86" customWidth="1"/>
    <col min="14867" max="14870" width="11.42578125" style="86"/>
    <col min="14871" max="14871" width="10.85546875" style="86" customWidth="1"/>
    <col min="14872" max="15101" width="11.42578125" style="86"/>
    <col min="15102" max="15102" width="11.42578125" style="86" bestFit="1" customWidth="1"/>
    <col min="15103" max="15103" width="34.42578125" style="86" customWidth="1"/>
    <col min="15104" max="15104" width="14.28515625" style="86" customWidth="1"/>
    <col min="15105" max="15105" width="15.7109375" style="86" customWidth="1"/>
    <col min="15106" max="15106" width="12.42578125" style="86" bestFit="1" customWidth="1"/>
    <col min="15107" max="15107" width="14.140625" style="86" bestFit="1" customWidth="1"/>
    <col min="15108" max="15108" width="12" style="86" customWidth="1"/>
    <col min="15109" max="15110" width="10.85546875" style="86" customWidth="1"/>
    <col min="15111" max="15111" width="14.28515625" style="86" customWidth="1"/>
    <col min="15112" max="15112" width="10" style="86" bestFit="1" customWidth="1"/>
    <col min="15113" max="15114" width="12.28515625" style="86" bestFit="1" customWidth="1"/>
    <col min="15115" max="15115" width="14.140625" style="86" customWidth="1"/>
    <col min="15116" max="15116" width="15.140625" style="86" customWidth="1"/>
    <col min="15117" max="15117" width="11.42578125" style="86"/>
    <col min="15118" max="15118" width="10.85546875" style="86" customWidth="1"/>
    <col min="15119" max="15121" width="11.42578125" style="86"/>
    <col min="15122" max="15122" width="13.85546875" style="86" customWidth="1"/>
    <col min="15123" max="15126" width="11.42578125" style="86"/>
    <col min="15127" max="15127" width="10.85546875" style="86" customWidth="1"/>
    <col min="15128" max="15357" width="11.42578125" style="86"/>
    <col min="15358" max="15358" width="11.42578125" style="86" bestFit="1" customWidth="1"/>
    <col min="15359" max="15359" width="34.42578125" style="86" customWidth="1"/>
    <col min="15360" max="15360" width="14.28515625" style="86" customWidth="1"/>
    <col min="15361" max="15361" width="15.7109375" style="86" customWidth="1"/>
    <col min="15362" max="15362" width="12.42578125" style="86" bestFit="1" customWidth="1"/>
    <col min="15363" max="15363" width="14.140625" style="86" bestFit="1" customWidth="1"/>
    <col min="15364" max="15364" width="12" style="86" customWidth="1"/>
    <col min="15365" max="15366" width="10.85546875" style="86" customWidth="1"/>
    <col min="15367" max="15367" width="14.28515625" style="86" customWidth="1"/>
    <col min="15368" max="15368" width="10" style="86" bestFit="1" customWidth="1"/>
    <col min="15369" max="15370" width="12.28515625" style="86" bestFit="1" customWidth="1"/>
    <col min="15371" max="15371" width="14.140625" style="86" customWidth="1"/>
    <col min="15372" max="15372" width="15.140625" style="86" customWidth="1"/>
    <col min="15373" max="15373" width="11.42578125" style="86"/>
    <col min="15374" max="15374" width="10.85546875" style="86" customWidth="1"/>
    <col min="15375" max="15377" width="11.42578125" style="86"/>
    <col min="15378" max="15378" width="13.85546875" style="86" customWidth="1"/>
    <col min="15379" max="15382" width="11.42578125" style="86"/>
    <col min="15383" max="15383" width="10.85546875" style="86" customWidth="1"/>
    <col min="15384" max="15613" width="11.42578125" style="86"/>
    <col min="15614" max="15614" width="11.42578125" style="86" bestFit="1" customWidth="1"/>
    <col min="15615" max="15615" width="34.42578125" style="86" customWidth="1"/>
    <col min="15616" max="15616" width="14.28515625" style="86" customWidth="1"/>
    <col min="15617" max="15617" width="15.7109375" style="86" customWidth="1"/>
    <col min="15618" max="15618" width="12.42578125" style="86" bestFit="1" customWidth="1"/>
    <col min="15619" max="15619" width="14.140625" style="86" bestFit="1" customWidth="1"/>
    <col min="15620" max="15620" width="12" style="86" customWidth="1"/>
    <col min="15621" max="15622" width="10.85546875" style="86" customWidth="1"/>
    <col min="15623" max="15623" width="14.28515625" style="86" customWidth="1"/>
    <col min="15624" max="15624" width="10" style="86" bestFit="1" customWidth="1"/>
    <col min="15625" max="15626" width="12.28515625" style="86" bestFit="1" customWidth="1"/>
    <col min="15627" max="15627" width="14.140625" style="86" customWidth="1"/>
    <col min="15628" max="15628" width="15.140625" style="86" customWidth="1"/>
    <col min="15629" max="15629" width="11.42578125" style="86"/>
    <col min="15630" max="15630" width="10.85546875" style="86" customWidth="1"/>
    <col min="15631" max="15633" width="11.42578125" style="86"/>
    <col min="15634" max="15634" width="13.85546875" style="86" customWidth="1"/>
    <col min="15635" max="15638" width="11.42578125" style="86"/>
    <col min="15639" max="15639" width="10.85546875" style="86" customWidth="1"/>
    <col min="15640" max="15869" width="11.42578125" style="86"/>
    <col min="15870" max="15870" width="11.42578125" style="86" bestFit="1" customWidth="1"/>
    <col min="15871" max="15871" width="34.42578125" style="86" customWidth="1"/>
    <col min="15872" max="15872" width="14.28515625" style="86" customWidth="1"/>
    <col min="15873" max="15873" width="15.7109375" style="86" customWidth="1"/>
    <col min="15874" max="15874" width="12.42578125" style="86" bestFit="1" customWidth="1"/>
    <col min="15875" max="15875" width="14.140625" style="86" bestFit="1" customWidth="1"/>
    <col min="15876" max="15876" width="12" style="86" customWidth="1"/>
    <col min="15877" max="15878" width="10.85546875" style="86" customWidth="1"/>
    <col min="15879" max="15879" width="14.28515625" style="86" customWidth="1"/>
    <col min="15880" max="15880" width="10" style="86" bestFit="1" customWidth="1"/>
    <col min="15881" max="15882" width="12.28515625" style="86" bestFit="1" customWidth="1"/>
    <col min="15883" max="15883" width="14.140625" style="86" customWidth="1"/>
    <col min="15884" max="15884" width="15.140625" style="86" customWidth="1"/>
    <col min="15885" max="15885" width="11.42578125" style="86"/>
    <col min="15886" max="15886" width="10.85546875" style="86" customWidth="1"/>
    <col min="15887" max="15889" width="11.42578125" style="86"/>
    <col min="15890" max="15890" width="13.85546875" style="86" customWidth="1"/>
    <col min="15891" max="15894" width="11.42578125" style="86"/>
    <col min="15895" max="15895" width="10.85546875" style="86" customWidth="1"/>
    <col min="15896" max="16125" width="11.42578125" style="86"/>
    <col min="16126" max="16126" width="11.42578125" style="86" bestFit="1" customWidth="1"/>
    <col min="16127" max="16127" width="34.42578125" style="86" customWidth="1"/>
    <col min="16128" max="16128" width="14.28515625" style="86" customWidth="1"/>
    <col min="16129" max="16129" width="15.7109375" style="86" customWidth="1"/>
    <col min="16130" max="16130" width="12.42578125" style="86" bestFit="1" customWidth="1"/>
    <col min="16131" max="16131" width="14.140625" style="86" bestFit="1" customWidth="1"/>
    <col min="16132" max="16132" width="12" style="86" customWidth="1"/>
    <col min="16133" max="16134" width="10.85546875" style="86" customWidth="1"/>
    <col min="16135" max="16135" width="14.28515625" style="86" customWidth="1"/>
    <col min="16136" max="16136" width="10" style="86" bestFit="1" customWidth="1"/>
    <col min="16137" max="16138" width="12.28515625" style="86" bestFit="1" customWidth="1"/>
    <col min="16139" max="16139" width="14.140625" style="86" customWidth="1"/>
    <col min="16140" max="16140" width="15.140625" style="86" customWidth="1"/>
    <col min="16141" max="16141" width="11.42578125" style="86"/>
    <col min="16142" max="16142" width="10.85546875" style="86" customWidth="1"/>
    <col min="16143" max="16145" width="11.42578125" style="86"/>
    <col min="16146" max="16146" width="13.85546875" style="86" customWidth="1"/>
    <col min="16147" max="16150" width="11.42578125" style="86"/>
    <col min="16151" max="16151" width="10.85546875" style="86" customWidth="1"/>
    <col min="16152" max="16384" width="11.42578125" style="86"/>
  </cols>
  <sheetData>
    <row r="1" spans="1:36" ht="24" customHeight="1" x14ac:dyDescent="0.2">
      <c r="A1" s="233" t="s">
        <v>357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36" s="7" customFormat="1" ht="90.75" customHeight="1" x14ac:dyDescent="0.2">
      <c r="A2" s="87" t="s">
        <v>18</v>
      </c>
      <c r="B2" s="87" t="s">
        <v>19</v>
      </c>
      <c r="C2" s="79" t="s">
        <v>374</v>
      </c>
      <c r="D2" s="80" t="s">
        <v>335</v>
      </c>
      <c r="E2" s="80" t="s">
        <v>12</v>
      </c>
      <c r="F2" s="80" t="s">
        <v>13</v>
      </c>
      <c r="G2" s="80" t="s">
        <v>14</v>
      </c>
      <c r="H2" s="80" t="s">
        <v>20</v>
      </c>
      <c r="I2" s="80" t="s">
        <v>336</v>
      </c>
      <c r="J2" s="80" t="s">
        <v>16</v>
      </c>
      <c r="K2" s="83" t="s">
        <v>334</v>
      </c>
      <c r="L2" s="84" t="s">
        <v>335</v>
      </c>
      <c r="M2" s="84" t="s">
        <v>12</v>
      </c>
      <c r="N2" s="84" t="s">
        <v>13</v>
      </c>
      <c r="O2" s="84" t="s">
        <v>14</v>
      </c>
      <c r="P2" s="84" t="s">
        <v>20</v>
      </c>
      <c r="Q2" s="84" t="s">
        <v>336</v>
      </c>
      <c r="R2" s="84" t="s">
        <v>16</v>
      </c>
      <c r="S2" s="81" t="s">
        <v>375</v>
      </c>
      <c r="T2" s="82" t="s">
        <v>335</v>
      </c>
      <c r="U2" s="82" t="s">
        <v>12</v>
      </c>
      <c r="V2" s="82" t="s">
        <v>13</v>
      </c>
      <c r="W2" s="82" t="s">
        <v>14</v>
      </c>
      <c r="X2" s="82" t="s">
        <v>20</v>
      </c>
      <c r="Y2" s="82" t="s">
        <v>336</v>
      </c>
      <c r="Z2" s="82" t="s">
        <v>16</v>
      </c>
    </row>
    <row r="3" spans="1:36" x14ac:dyDescent="0.2">
      <c r="A3" s="88"/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1"/>
      <c r="AB3" s="91"/>
      <c r="AC3" s="91"/>
      <c r="AD3" s="91"/>
      <c r="AE3" s="91"/>
      <c r="AF3" s="91"/>
      <c r="AG3" s="91"/>
      <c r="AH3" s="91"/>
      <c r="AI3" s="91"/>
      <c r="AJ3" s="91"/>
    </row>
    <row r="4" spans="1:36" hidden="1" x14ac:dyDescent="0.2">
      <c r="A4" s="88"/>
      <c r="B4" s="89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1"/>
      <c r="AB4" s="91"/>
      <c r="AC4" s="91"/>
      <c r="AD4" s="91"/>
      <c r="AE4" s="91"/>
      <c r="AF4" s="91"/>
      <c r="AG4" s="91"/>
      <c r="AH4" s="91"/>
      <c r="AI4" s="91"/>
      <c r="AJ4" s="91"/>
    </row>
    <row r="5" spans="1:36" s="7" customFormat="1" x14ac:dyDescent="0.2">
      <c r="A5" s="88"/>
      <c r="B5" s="92" t="s">
        <v>369</v>
      </c>
      <c r="C5" s="93">
        <f t="shared" ref="C5:Z5" si="0">C8+C66+C218</f>
        <v>9954809.9499999993</v>
      </c>
      <c r="D5" s="93">
        <f t="shared" si="0"/>
        <v>818860.19</v>
      </c>
      <c r="E5" s="93">
        <f t="shared" si="0"/>
        <v>5000</v>
      </c>
      <c r="F5" s="93">
        <f t="shared" si="0"/>
        <v>698900</v>
      </c>
      <c r="G5" s="93">
        <f t="shared" si="0"/>
        <v>8432049.7599999998</v>
      </c>
      <c r="H5" s="93">
        <f t="shared" si="0"/>
        <v>0</v>
      </c>
      <c r="I5" s="93">
        <f t="shared" si="0"/>
        <v>0</v>
      </c>
      <c r="J5" s="93">
        <f t="shared" si="0"/>
        <v>0</v>
      </c>
      <c r="K5" s="93">
        <f t="shared" si="0"/>
        <v>10203794.59</v>
      </c>
      <c r="L5" s="93">
        <f t="shared" si="0"/>
        <v>818860.19</v>
      </c>
      <c r="M5" s="93">
        <f t="shared" si="0"/>
        <v>5000</v>
      </c>
      <c r="N5" s="93">
        <f t="shared" si="0"/>
        <v>734600</v>
      </c>
      <c r="O5" s="93">
        <f t="shared" si="0"/>
        <v>8645334.4000000004</v>
      </c>
      <c r="P5" s="93">
        <f t="shared" si="0"/>
        <v>0</v>
      </c>
      <c r="Q5" s="93">
        <f t="shared" si="0"/>
        <v>0</v>
      </c>
      <c r="R5" s="93">
        <f t="shared" si="0"/>
        <v>0</v>
      </c>
      <c r="S5" s="93">
        <f t="shared" si="0"/>
        <v>10292440.189999999</v>
      </c>
      <c r="T5" s="93">
        <f t="shared" si="0"/>
        <v>818860.19</v>
      </c>
      <c r="U5" s="93">
        <f t="shared" si="0"/>
        <v>5000</v>
      </c>
      <c r="V5" s="93">
        <f t="shared" si="0"/>
        <v>734600</v>
      </c>
      <c r="W5" s="93">
        <f t="shared" si="0"/>
        <v>8733980</v>
      </c>
      <c r="X5" s="93">
        <f t="shared" si="0"/>
        <v>0</v>
      </c>
      <c r="Y5" s="93">
        <f t="shared" si="0"/>
        <v>0</v>
      </c>
      <c r="Z5" s="93">
        <f t="shared" si="0"/>
        <v>0</v>
      </c>
      <c r="AA5" s="94"/>
      <c r="AB5" s="94"/>
      <c r="AC5" s="94"/>
      <c r="AD5" s="94"/>
      <c r="AE5" s="94"/>
      <c r="AF5" s="94"/>
      <c r="AG5" s="94"/>
      <c r="AH5" s="94"/>
      <c r="AI5" s="94"/>
      <c r="AJ5" s="94"/>
    </row>
    <row r="6" spans="1:36" x14ac:dyDescent="0.2">
      <c r="A6" s="88"/>
      <c r="B6" s="89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1"/>
      <c r="AB6" s="91"/>
      <c r="AC6" s="91"/>
      <c r="AD6" s="91"/>
      <c r="AE6" s="91"/>
      <c r="AF6" s="91"/>
      <c r="AG6" s="91"/>
      <c r="AH6" s="91"/>
      <c r="AI6" s="91"/>
      <c r="AJ6" s="91"/>
    </row>
    <row r="7" spans="1:36" s="7" customFormat="1" ht="25.5" x14ac:dyDescent="0.2">
      <c r="A7" s="95" t="s">
        <v>39</v>
      </c>
      <c r="B7" s="96" t="s">
        <v>337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4"/>
      <c r="AB7" s="94"/>
      <c r="AC7" s="94"/>
      <c r="AD7" s="94"/>
      <c r="AE7" s="94"/>
      <c r="AF7" s="94"/>
      <c r="AG7" s="94"/>
      <c r="AH7" s="94"/>
      <c r="AI7" s="94"/>
      <c r="AJ7" s="94"/>
    </row>
    <row r="8" spans="1:36" s="7" customFormat="1" ht="17.25" customHeight="1" x14ac:dyDescent="0.2">
      <c r="A8" s="97" t="s">
        <v>38</v>
      </c>
      <c r="B8" s="98" t="s">
        <v>338</v>
      </c>
      <c r="C8" s="99">
        <f t="shared" ref="C8:Z8" si="1">C9+C51+C61+C63</f>
        <v>8697740</v>
      </c>
      <c r="D8" s="99">
        <f t="shared" si="1"/>
        <v>694000</v>
      </c>
      <c r="E8" s="99">
        <f t="shared" si="1"/>
        <v>1400</v>
      </c>
      <c r="F8" s="99">
        <f t="shared" si="1"/>
        <v>300900</v>
      </c>
      <c r="G8" s="99">
        <f t="shared" si="1"/>
        <v>7701440</v>
      </c>
      <c r="H8" s="99">
        <f t="shared" si="1"/>
        <v>0</v>
      </c>
      <c r="I8" s="99">
        <f t="shared" si="1"/>
        <v>0</v>
      </c>
      <c r="J8" s="99">
        <f t="shared" si="1"/>
        <v>0</v>
      </c>
      <c r="K8" s="99">
        <f t="shared" si="1"/>
        <v>9021800</v>
      </c>
      <c r="L8" s="99">
        <f t="shared" si="1"/>
        <v>694000</v>
      </c>
      <c r="M8" s="99">
        <f t="shared" si="1"/>
        <v>1400</v>
      </c>
      <c r="N8" s="99">
        <f t="shared" si="1"/>
        <v>300900</v>
      </c>
      <c r="O8" s="99">
        <f>O9+O51+O61+O63</f>
        <v>8025500</v>
      </c>
      <c r="P8" s="99">
        <f t="shared" si="1"/>
        <v>0</v>
      </c>
      <c r="Q8" s="99">
        <f t="shared" si="1"/>
        <v>0</v>
      </c>
      <c r="R8" s="99">
        <f t="shared" si="1"/>
        <v>0</v>
      </c>
      <c r="S8" s="99">
        <f t="shared" si="1"/>
        <v>9187300</v>
      </c>
      <c r="T8" s="99">
        <f t="shared" si="1"/>
        <v>694000</v>
      </c>
      <c r="U8" s="99">
        <f t="shared" si="1"/>
        <v>1400</v>
      </c>
      <c r="V8" s="99">
        <f t="shared" si="1"/>
        <v>300900</v>
      </c>
      <c r="W8" s="99">
        <f t="shared" si="1"/>
        <v>8191000</v>
      </c>
      <c r="X8" s="99">
        <f t="shared" si="1"/>
        <v>0</v>
      </c>
      <c r="Y8" s="99">
        <f t="shared" si="1"/>
        <v>0</v>
      </c>
      <c r="Z8" s="99">
        <f t="shared" si="1"/>
        <v>0</v>
      </c>
      <c r="AA8" s="94"/>
      <c r="AB8" s="94"/>
      <c r="AC8" s="94"/>
      <c r="AD8" s="94"/>
      <c r="AE8" s="94"/>
      <c r="AF8" s="94"/>
      <c r="AG8" s="94"/>
      <c r="AH8" s="94"/>
      <c r="AI8" s="94"/>
      <c r="AJ8" s="94"/>
    </row>
    <row r="9" spans="1:36" s="7" customFormat="1" x14ac:dyDescent="0.2">
      <c r="A9" s="88">
        <v>3</v>
      </c>
      <c r="B9" s="100" t="s">
        <v>339</v>
      </c>
      <c r="C9" s="93">
        <f t="shared" ref="C9:Z9" si="2">C10+C17+C45+C49</f>
        <v>8528240</v>
      </c>
      <c r="D9" s="93">
        <f t="shared" si="2"/>
        <v>694000</v>
      </c>
      <c r="E9" s="93">
        <f t="shared" si="2"/>
        <v>900</v>
      </c>
      <c r="F9" s="93">
        <f t="shared" si="2"/>
        <v>300900</v>
      </c>
      <c r="G9" s="93">
        <f t="shared" si="2"/>
        <v>7532440</v>
      </c>
      <c r="H9" s="93">
        <f t="shared" si="2"/>
        <v>0</v>
      </c>
      <c r="I9" s="93">
        <f t="shared" si="2"/>
        <v>0</v>
      </c>
      <c r="J9" s="93">
        <f t="shared" si="2"/>
        <v>0</v>
      </c>
      <c r="K9" s="93">
        <f t="shared" si="2"/>
        <v>8850300</v>
      </c>
      <c r="L9" s="93">
        <f t="shared" si="2"/>
        <v>694000</v>
      </c>
      <c r="M9" s="93">
        <f t="shared" si="2"/>
        <v>900</v>
      </c>
      <c r="N9" s="93">
        <f t="shared" si="2"/>
        <v>300900</v>
      </c>
      <c r="O9" s="93">
        <f>O10+O17+O45+O49</f>
        <v>7854500</v>
      </c>
      <c r="P9" s="93">
        <f t="shared" si="2"/>
        <v>0</v>
      </c>
      <c r="Q9" s="93">
        <f t="shared" si="2"/>
        <v>0</v>
      </c>
      <c r="R9" s="93">
        <f t="shared" si="2"/>
        <v>0</v>
      </c>
      <c r="S9" s="93">
        <f t="shared" si="2"/>
        <v>9015800</v>
      </c>
      <c r="T9" s="93">
        <f t="shared" si="2"/>
        <v>694000</v>
      </c>
      <c r="U9" s="93">
        <f t="shared" si="2"/>
        <v>900</v>
      </c>
      <c r="V9" s="93">
        <f t="shared" si="2"/>
        <v>300900</v>
      </c>
      <c r="W9" s="93">
        <f t="shared" si="2"/>
        <v>8020000</v>
      </c>
      <c r="X9" s="93">
        <f t="shared" si="2"/>
        <v>0</v>
      </c>
      <c r="Y9" s="93">
        <f t="shared" si="2"/>
        <v>0</v>
      </c>
      <c r="Z9" s="93">
        <f t="shared" si="2"/>
        <v>0</v>
      </c>
      <c r="AA9" s="94"/>
      <c r="AB9" s="94"/>
      <c r="AC9" s="94"/>
      <c r="AD9" s="94"/>
      <c r="AE9" s="94"/>
      <c r="AF9" s="94"/>
      <c r="AG9" s="94"/>
      <c r="AH9" s="94"/>
      <c r="AI9" s="94"/>
      <c r="AJ9" s="94"/>
    </row>
    <row r="10" spans="1:36" s="58" customFormat="1" x14ac:dyDescent="0.2">
      <c r="A10" s="101">
        <v>31</v>
      </c>
      <c r="B10" s="102" t="s">
        <v>21</v>
      </c>
      <c r="C10" s="103">
        <f t="shared" ref="C10:Z10" si="3">SUM(C11:C16)</f>
        <v>7310400</v>
      </c>
      <c r="D10" s="103">
        <f t="shared" si="3"/>
        <v>0</v>
      </c>
      <c r="E10" s="103">
        <f t="shared" si="3"/>
        <v>0</v>
      </c>
      <c r="F10" s="103">
        <f t="shared" si="3"/>
        <v>0</v>
      </c>
      <c r="G10" s="103">
        <f t="shared" si="3"/>
        <v>7310400</v>
      </c>
      <c r="H10" s="103">
        <f t="shared" si="3"/>
        <v>0</v>
      </c>
      <c r="I10" s="103">
        <f t="shared" si="3"/>
        <v>0</v>
      </c>
      <c r="J10" s="103">
        <f t="shared" si="3"/>
        <v>0</v>
      </c>
      <c r="K10" s="103">
        <f t="shared" si="3"/>
        <v>7633900</v>
      </c>
      <c r="L10" s="103">
        <f t="shared" si="3"/>
        <v>0</v>
      </c>
      <c r="M10" s="103">
        <f t="shared" si="3"/>
        <v>0</v>
      </c>
      <c r="N10" s="103">
        <f t="shared" si="3"/>
        <v>0</v>
      </c>
      <c r="O10" s="103">
        <f t="shared" si="3"/>
        <v>7633900</v>
      </c>
      <c r="P10" s="103">
        <f t="shared" si="3"/>
        <v>0</v>
      </c>
      <c r="Q10" s="103">
        <f t="shared" si="3"/>
        <v>0</v>
      </c>
      <c r="R10" s="103">
        <f t="shared" si="3"/>
        <v>0</v>
      </c>
      <c r="S10" s="103">
        <f t="shared" si="3"/>
        <v>7797000</v>
      </c>
      <c r="T10" s="103">
        <f t="shared" si="3"/>
        <v>0</v>
      </c>
      <c r="U10" s="103">
        <f t="shared" si="3"/>
        <v>0</v>
      </c>
      <c r="V10" s="103">
        <f t="shared" si="3"/>
        <v>0</v>
      </c>
      <c r="W10" s="103">
        <f t="shared" si="3"/>
        <v>7797000</v>
      </c>
      <c r="X10" s="103">
        <f t="shared" si="3"/>
        <v>0</v>
      </c>
      <c r="Y10" s="103">
        <f t="shared" si="3"/>
        <v>0</v>
      </c>
      <c r="Z10" s="103">
        <f t="shared" si="3"/>
        <v>0</v>
      </c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1:36" x14ac:dyDescent="0.2">
      <c r="A11" s="105">
        <v>3111</v>
      </c>
      <c r="B11" s="89" t="s">
        <v>340</v>
      </c>
      <c r="C11" s="93">
        <f>SUM(D11:J11)</f>
        <v>6000000</v>
      </c>
      <c r="D11" s="90"/>
      <c r="E11" s="90"/>
      <c r="F11" s="90"/>
      <c r="G11" s="90">
        <v>6000000</v>
      </c>
      <c r="H11" s="90"/>
      <c r="I11" s="90"/>
      <c r="J11" s="90"/>
      <c r="K11" s="93">
        <f>SUM(L11:R11)</f>
        <v>6260000</v>
      </c>
      <c r="L11" s="90"/>
      <c r="M11" s="90"/>
      <c r="N11" s="90"/>
      <c r="O11" s="90">
        <v>6260000</v>
      </c>
      <c r="P11" s="90"/>
      <c r="Q11" s="90"/>
      <c r="R11" s="90"/>
      <c r="S11" s="93">
        <f t="shared" ref="S11:S16" si="4">SUM(T11:Z11)</f>
        <v>6400000</v>
      </c>
      <c r="T11" s="90"/>
      <c r="U11" s="90"/>
      <c r="V11" s="90"/>
      <c r="W11" s="90">
        <v>6400000</v>
      </c>
      <c r="X11" s="90"/>
      <c r="Y11" s="90"/>
      <c r="Z11" s="90"/>
      <c r="AA11" s="91"/>
      <c r="AB11" s="91"/>
      <c r="AC11" s="91"/>
      <c r="AD11" s="91"/>
      <c r="AE11" s="91"/>
      <c r="AF11" s="91"/>
      <c r="AG11" s="91"/>
      <c r="AH11" s="91"/>
      <c r="AI11" s="91"/>
      <c r="AJ11" s="91"/>
    </row>
    <row r="12" spans="1:36" x14ac:dyDescent="0.2">
      <c r="A12" s="105">
        <v>3113</v>
      </c>
      <c r="B12" s="89" t="s">
        <v>56</v>
      </c>
      <c r="C12" s="93">
        <f t="shared" ref="C12:C16" si="5">SUM(D12:J12)</f>
        <v>24900</v>
      </c>
      <c r="D12" s="90"/>
      <c r="E12" s="90"/>
      <c r="F12" s="90"/>
      <c r="G12" s="90">
        <v>24900</v>
      </c>
      <c r="H12" s="90"/>
      <c r="I12" s="90"/>
      <c r="J12" s="90"/>
      <c r="K12" s="93">
        <f t="shared" ref="K12:K65" si="6">SUM(L12:R12)</f>
        <v>25000</v>
      </c>
      <c r="L12" s="90"/>
      <c r="M12" s="90"/>
      <c r="N12" s="90"/>
      <c r="O12" s="90">
        <v>25000</v>
      </c>
      <c r="P12" s="90"/>
      <c r="Q12" s="90"/>
      <c r="R12" s="90"/>
      <c r="S12" s="93">
        <f t="shared" si="4"/>
        <v>25000</v>
      </c>
      <c r="T12" s="90"/>
      <c r="U12" s="90"/>
      <c r="V12" s="90"/>
      <c r="W12" s="90">
        <v>25000</v>
      </c>
      <c r="X12" s="90"/>
      <c r="Y12" s="90"/>
      <c r="Z12" s="90"/>
      <c r="AA12" s="91"/>
      <c r="AB12" s="91"/>
      <c r="AC12" s="91"/>
      <c r="AD12" s="91"/>
      <c r="AE12" s="91"/>
      <c r="AF12" s="91"/>
      <c r="AG12" s="91"/>
      <c r="AH12" s="91"/>
      <c r="AI12" s="91"/>
      <c r="AJ12" s="91"/>
    </row>
    <row r="13" spans="1:36" x14ac:dyDescent="0.2">
      <c r="A13" s="105">
        <v>3114</v>
      </c>
      <c r="B13" s="89" t="s">
        <v>58</v>
      </c>
      <c r="C13" s="93">
        <f t="shared" si="5"/>
        <v>42000</v>
      </c>
      <c r="D13" s="90"/>
      <c r="E13" s="90"/>
      <c r="F13" s="90"/>
      <c r="G13" s="90">
        <v>42000</v>
      </c>
      <c r="H13" s="90"/>
      <c r="I13" s="90"/>
      <c r="J13" s="90"/>
      <c r="K13" s="93">
        <f t="shared" si="6"/>
        <v>42000</v>
      </c>
      <c r="L13" s="90"/>
      <c r="M13" s="90"/>
      <c r="N13" s="90"/>
      <c r="O13" s="90">
        <v>42000</v>
      </c>
      <c r="P13" s="90"/>
      <c r="Q13" s="90"/>
      <c r="R13" s="90"/>
      <c r="S13" s="93">
        <f t="shared" si="4"/>
        <v>42000</v>
      </c>
      <c r="T13" s="90"/>
      <c r="U13" s="90"/>
      <c r="V13" s="90"/>
      <c r="W13" s="90">
        <v>42000</v>
      </c>
      <c r="X13" s="90"/>
      <c r="Y13" s="90"/>
      <c r="Z13" s="90"/>
      <c r="AA13" s="91"/>
      <c r="AB13" s="91"/>
      <c r="AC13" s="91"/>
      <c r="AD13" s="91"/>
      <c r="AE13" s="91"/>
      <c r="AF13" s="91"/>
      <c r="AG13" s="91"/>
      <c r="AH13" s="91"/>
      <c r="AI13" s="91"/>
      <c r="AJ13" s="91"/>
    </row>
    <row r="14" spans="1:36" x14ac:dyDescent="0.2">
      <c r="A14" s="105">
        <v>3121</v>
      </c>
      <c r="B14" s="89" t="s">
        <v>23</v>
      </c>
      <c r="C14" s="93">
        <f t="shared" si="5"/>
        <v>253500</v>
      </c>
      <c r="D14" s="90"/>
      <c r="E14" s="90"/>
      <c r="F14" s="90"/>
      <c r="G14" s="90">
        <v>253500</v>
      </c>
      <c r="H14" s="90"/>
      <c r="I14" s="90"/>
      <c r="J14" s="90"/>
      <c r="K14" s="93">
        <f t="shared" si="6"/>
        <v>274000</v>
      </c>
      <c r="L14" s="90"/>
      <c r="M14" s="90"/>
      <c r="N14" s="90"/>
      <c r="O14" s="90">
        <v>274000</v>
      </c>
      <c r="P14" s="90"/>
      <c r="Q14" s="90"/>
      <c r="R14" s="90"/>
      <c r="S14" s="93">
        <f t="shared" si="4"/>
        <v>274000</v>
      </c>
      <c r="T14" s="90"/>
      <c r="U14" s="90"/>
      <c r="V14" s="90"/>
      <c r="W14" s="90">
        <v>274000</v>
      </c>
      <c r="X14" s="90"/>
      <c r="Y14" s="90"/>
      <c r="Z14" s="90"/>
      <c r="AA14" s="91"/>
      <c r="AB14" s="91"/>
      <c r="AC14" s="91"/>
      <c r="AD14" s="91"/>
      <c r="AE14" s="91"/>
      <c r="AF14" s="91"/>
      <c r="AG14" s="91"/>
      <c r="AH14" s="91"/>
      <c r="AI14" s="91"/>
      <c r="AJ14" s="91"/>
    </row>
    <row r="15" spans="1:36" x14ac:dyDescent="0.2">
      <c r="A15" s="105">
        <v>3131</v>
      </c>
      <c r="B15" s="89" t="s">
        <v>341</v>
      </c>
      <c r="C15" s="93">
        <f t="shared" si="5"/>
        <v>0</v>
      </c>
      <c r="D15" s="90"/>
      <c r="E15" s="90"/>
      <c r="F15" s="90"/>
      <c r="G15" s="90"/>
      <c r="H15" s="90"/>
      <c r="I15" s="90"/>
      <c r="J15" s="90"/>
      <c r="K15" s="93">
        <f t="shared" si="6"/>
        <v>0</v>
      </c>
      <c r="L15" s="90"/>
      <c r="M15" s="90"/>
      <c r="N15" s="90"/>
      <c r="O15" s="90"/>
      <c r="P15" s="90"/>
      <c r="Q15" s="90"/>
      <c r="R15" s="90"/>
      <c r="S15" s="93">
        <f t="shared" si="4"/>
        <v>0</v>
      </c>
      <c r="T15" s="90"/>
      <c r="U15" s="90"/>
      <c r="V15" s="90"/>
      <c r="W15" s="90"/>
      <c r="X15" s="90"/>
      <c r="Y15" s="90"/>
      <c r="Z15" s="90"/>
      <c r="AA15" s="91"/>
      <c r="AB15" s="91"/>
      <c r="AC15" s="91"/>
      <c r="AD15" s="91"/>
      <c r="AE15" s="91"/>
      <c r="AF15" s="91"/>
      <c r="AG15" s="91"/>
      <c r="AH15" s="91"/>
      <c r="AI15" s="91"/>
      <c r="AJ15" s="91"/>
    </row>
    <row r="16" spans="1:36" ht="25.5" x14ac:dyDescent="0.2">
      <c r="A16" s="105">
        <v>3132</v>
      </c>
      <c r="B16" s="89" t="s">
        <v>44</v>
      </c>
      <c r="C16" s="93">
        <f t="shared" si="5"/>
        <v>990000</v>
      </c>
      <c r="D16" s="90"/>
      <c r="E16" s="90"/>
      <c r="F16" s="90"/>
      <c r="G16" s="90">
        <v>990000</v>
      </c>
      <c r="H16" s="90"/>
      <c r="I16" s="90"/>
      <c r="J16" s="90"/>
      <c r="K16" s="93">
        <f t="shared" si="6"/>
        <v>1032900</v>
      </c>
      <c r="L16" s="90"/>
      <c r="M16" s="90"/>
      <c r="N16" s="90"/>
      <c r="O16" s="90">
        <v>1032900</v>
      </c>
      <c r="P16" s="90"/>
      <c r="Q16" s="90"/>
      <c r="R16" s="90"/>
      <c r="S16" s="93">
        <f t="shared" si="4"/>
        <v>1056000</v>
      </c>
      <c r="T16" s="90"/>
      <c r="U16" s="90"/>
      <c r="V16" s="90"/>
      <c r="W16" s="90">
        <v>1056000</v>
      </c>
      <c r="X16" s="90"/>
      <c r="Y16" s="90"/>
      <c r="Z16" s="90"/>
      <c r="AA16" s="91"/>
      <c r="AB16" s="91"/>
      <c r="AC16" s="91"/>
      <c r="AD16" s="91"/>
      <c r="AE16" s="91"/>
      <c r="AF16" s="91"/>
      <c r="AG16" s="91"/>
      <c r="AH16" s="91"/>
      <c r="AI16" s="91"/>
      <c r="AJ16" s="91"/>
    </row>
    <row r="17" spans="1:36" s="58" customFormat="1" x14ac:dyDescent="0.2">
      <c r="A17" s="101">
        <v>32</v>
      </c>
      <c r="B17" s="102" t="s">
        <v>25</v>
      </c>
      <c r="C17" s="103">
        <f>SUM(C18:C44)</f>
        <v>1210340</v>
      </c>
      <c r="D17" s="103">
        <f>SUM(D18:D44)</f>
        <v>692000</v>
      </c>
      <c r="E17" s="103">
        <f t="shared" ref="E17:Z17" si="7">SUM(E18:E44)</f>
        <v>900</v>
      </c>
      <c r="F17" s="103">
        <f t="shared" si="7"/>
        <v>300400</v>
      </c>
      <c r="G17" s="103">
        <f t="shared" si="7"/>
        <v>217040</v>
      </c>
      <c r="H17" s="103">
        <f t="shared" si="7"/>
        <v>0</v>
      </c>
      <c r="I17" s="103">
        <f t="shared" si="7"/>
        <v>0</v>
      </c>
      <c r="J17" s="103">
        <f t="shared" si="7"/>
        <v>0</v>
      </c>
      <c r="K17" s="103">
        <f t="shared" si="7"/>
        <v>1208900</v>
      </c>
      <c r="L17" s="103">
        <f t="shared" si="7"/>
        <v>692000</v>
      </c>
      <c r="M17" s="103">
        <f t="shared" si="7"/>
        <v>900</v>
      </c>
      <c r="N17" s="103">
        <f t="shared" si="7"/>
        <v>300400</v>
      </c>
      <c r="O17" s="103">
        <f t="shared" si="7"/>
        <v>215600</v>
      </c>
      <c r="P17" s="103">
        <f t="shared" si="7"/>
        <v>0</v>
      </c>
      <c r="Q17" s="103">
        <f t="shared" si="7"/>
        <v>0</v>
      </c>
      <c r="R17" s="103">
        <f t="shared" si="7"/>
        <v>0</v>
      </c>
      <c r="S17" s="103">
        <f t="shared" si="7"/>
        <v>1211300</v>
      </c>
      <c r="T17" s="103">
        <f t="shared" si="7"/>
        <v>692000</v>
      </c>
      <c r="U17" s="103">
        <f t="shared" si="7"/>
        <v>900</v>
      </c>
      <c r="V17" s="103">
        <f t="shared" si="7"/>
        <v>300400</v>
      </c>
      <c r="W17" s="103">
        <f t="shared" si="7"/>
        <v>218000</v>
      </c>
      <c r="X17" s="103">
        <f t="shared" si="7"/>
        <v>0</v>
      </c>
      <c r="Y17" s="103">
        <f t="shared" si="7"/>
        <v>0</v>
      </c>
      <c r="Z17" s="103">
        <f t="shared" si="7"/>
        <v>0</v>
      </c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</row>
    <row r="18" spans="1:36" s="7" customFormat="1" x14ac:dyDescent="0.2">
      <c r="A18" s="132">
        <v>3211</v>
      </c>
      <c r="B18" s="106" t="s">
        <v>64</v>
      </c>
      <c r="C18" s="93">
        <f t="shared" ref="C18:C44" si="8">SUM(D18:J18)</f>
        <v>21000</v>
      </c>
      <c r="D18" s="90">
        <v>21000</v>
      </c>
      <c r="E18" s="90"/>
      <c r="F18" s="90"/>
      <c r="G18" s="90"/>
      <c r="H18" s="90"/>
      <c r="I18" s="90"/>
      <c r="J18" s="90"/>
      <c r="K18" s="93">
        <f t="shared" si="6"/>
        <v>21000</v>
      </c>
      <c r="L18" s="90">
        <v>21000</v>
      </c>
      <c r="M18" s="90"/>
      <c r="N18" s="90"/>
      <c r="O18" s="90"/>
      <c r="P18" s="90"/>
      <c r="Q18" s="90"/>
      <c r="R18" s="90"/>
      <c r="S18" s="93">
        <f t="shared" ref="S18:S44" si="9">SUM(T18:Z18)</f>
        <v>21000</v>
      </c>
      <c r="T18" s="90">
        <v>21000</v>
      </c>
      <c r="U18" s="90"/>
      <c r="V18" s="90"/>
      <c r="W18" s="90"/>
      <c r="X18" s="90"/>
      <c r="Y18" s="90"/>
      <c r="Z18" s="90"/>
      <c r="AA18" s="94"/>
      <c r="AB18" s="94"/>
      <c r="AC18" s="94"/>
      <c r="AD18" s="94"/>
      <c r="AE18" s="94"/>
      <c r="AF18" s="94"/>
      <c r="AG18" s="94"/>
      <c r="AH18" s="94"/>
      <c r="AI18" s="94"/>
      <c r="AJ18" s="94"/>
    </row>
    <row r="19" spans="1:36" s="7" customFormat="1" ht="24" x14ac:dyDescent="0.2">
      <c r="A19" s="132">
        <v>3212</v>
      </c>
      <c r="B19" s="106" t="s">
        <v>66</v>
      </c>
      <c r="C19" s="93">
        <f t="shared" si="8"/>
        <v>200000</v>
      </c>
      <c r="D19" s="90">
        <v>0</v>
      </c>
      <c r="E19" s="90"/>
      <c r="F19" s="90"/>
      <c r="G19" s="90">
        <v>200000</v>
      </c>
      <c r="H19" s="90"/>
      <c r="I19" s="90"/>
      <c r="J19" s="90"/>
      <c r="K19" s="93">
        <f t="shared" si="6"/>
        <v>200000</v>
      </c>
      <c r="L19" s="90">
        <v>0</v>
      </c>
      <c r="M19" s="90"/>
      <c r="N19" s="90"/>
      <c r="O19" s="90">
        <v>200000</v>
      </c>
      <c r="P19" s="90"/>
      <c r="Q19" s="90"/>
      <c r="R19" s="90"/>
      <c r="S19" s="93">
        <f t="shared" si="9"/>
        <v>200000</v>
      </c>
      <c r="T19" s="90">
        <v>0</v>
      </c>
      <c r="U19" s="90"/>
      <c r="V19" s="90"/>
      <c r="W19" s="90">
        <v>200000</v>
      </c>
      <c r="X19" s="90"/>
      <c r="Y19" s="90"/>
      <c r="Z19" s="90"/>
      <c r="AA19" s="94"/>
      <c r="AB19" s="94"/>
      <c r="AC19" s="94"/>
      <c r="AD19" s="94"/>
      <c r="AE19" s="94"/>
      <c r="AF19" s="94"/>
      <c r="AG19" s="94"/>
      <c r="AH19" s="94"/>
      <c r="AI19" s="94"/>
      <c r="AJ19" s="94"/>
    </row>
    <row r="20" spans="1:36" s="7" customFormat="1" x14ac:dyDescent="0.2">
      <c r="A20" s="132">
        <v>3213</v>
      </c>
      <c r="B20" s="106" t="s">
        <v>68</v>
      </c>
      <c r="C20" s="93">
        <f t="shared" si="8"/>
        <v>3000</v>
      </c>
      <c r="D20" s="90">
        <v>3000</v>
      </c>
      <c r="E20" s="90"/>
      <c r="F20" s="90"/>
      <c r="G20" s="90"/>
      <c r="H20" s="90"/>
      <c r="I20" s="90"/>
      <c r="J20" s="90"/>
      <c r="K20" s="93">
        <f t="shared" si="6"/>
        <v>3000</v>
      </c>
      <c r="L20" s="90">
        <v>3000</v>
      </c>
      <c r="M20" s="90"/>
      <c r="N20" s="90"/>
      <c r="O20" s="90"/>
      <c r="P20" s="90"/>
      <c r="Q20" s="90"/>
      <c r="R20" s="90"/>
      <c r="S20" s="93">
        <f t="shared" si="9"/>
        <v>3000</v>
      </c>
      <c r="T20" s="90">
        <v>3000</v>
      </c>
      <c r="U20" s="90"/>
      <c r="V20" s="90"/>
      <c r="W20" s="90"/>
      <c r="X20" s="90"/>
      <c r="Y20" s="90"/>
      <c r="Z20" s="90"/>
      <c r="AA20" s="94"/>
      <c r="AB20" s="94"/>
      <c r="AC20" s="94"/>
      <c r="AD20" s="94"/>
      <c r="AE20" s="94"/>
      <c r="AF20" s="94"/>
      <c r="AG20" s="94"/>
      <c r="AH20" s="94"/>
      <c r="AI20" s="94"/>
      <c r="AJ20" s="94"/>
    </row>
    <row r="21" spans="1:36" s="7" customFormat="1" x14ac:dyDescent="0.2">
      <c r="A21" s="132">
        <v>3214</v>
      </c>
      <c r="B21" s="106" t="s">
        <v>70</v>
      </c>
      <c r="C21" s="93">
        <f t="shared" si="8"/>
        <v>0</v>
      </c>
      <c r="D21" s="90"/>
      <c r="E21" s="90"/>
      <c r="F21" s="90"/>
      <c r="G21" s="90"/>
      <c r="H21" s="90"/>
      <c r="I21" s="90"/>
      <c r="J21" s="90"/>
      <c r="K21" s="93">
        <f t="shared" si="6"/>
        <v>0</v>
      </c>
      <c r="L21" s="90"/>
      <c r="M21" s="90"/>
      <c r="N21" s="90"/>
      <c r="O21" s="90"/>
      <c r="P21" s="90"/>
      <c r="Q21" s="90"/>
      <c r="R21" s="90"/>
      <c r="S21" s="93">
        <f t="shared" si="9"/>
        <v>0</v>
      </c>
      <c r="T21" s="90"/>
      <c r="U21" s="90"/>
      <c r="V21" s="90"/>
      <c r="W21" s="90"/>
      <c r="X21" s="90"/>
      <c r="Y21" s="90"/>
      <c r="Z21" s="90"/>
      <c r="AA21" s="94"/>
      <c r="AB21" s="94"/>
      <c r="AC21" s="94"/>
      <c r="AD21" s="94"/>
      <c r="AE21" s="94"/>
      <c r="AF21" s="94"/>
      <c r="AG21" s="94"/>
      <c r="AH21" s="94"/>
      <c r="AI21" s="94"/>
      <c r="AJ21" s="94"/>
    </row>
    <row r="22" spans="1:36" s="7" customFormat="1" ht="21.75" customHeight="1" x14ac:dyDescent="0.2">
      <c r="A22" s="132">
        <v>3221</v>
      </c>
      <c r="B22" s="106" t="s">
        <v>45</v>
      </c>
      <c r="C22" s="93">
        <f t="shared" si="8"/>
        <v>54000</v>
      </c>
      <c r="D22" s="90">
        <v>39000</v>
      </c>
      <c r="E22" s="90"/>
      <c r="F22" s="90">
        <v>15000</v>
      </c>
      <c r="G22" s="90"/>
      <c r="H22" s="90"/>
      <c r="I22" s="90"/>
      <c r="J22" s="90"/>
      <c r="K22" s="93">
        <f t="shared" si="6"/>
        <v>54000</v>
      </c>
      <c r="L22" s="90">
        <v>39000</v>
      </c>
      <c r="M22" s="90"/>
      <c r="N22" s="90">
        <v>15000</v>
      </c>
      <c r="O22" s="90"/>
      <c r="P22" s="90"/>
      <c r="Q22" s="90"/>
      <c r="R22" s="90"/>
      <c r="S22" s="93">
        <f t="shared" si="9"/>
        <v>54000</v>
      </c>
      <c r="T22" s="90">
        <v>39000</v>
      </c>
      <c r="U22" s="90"/>
      <c r="V22" s="90">
        <v>15000</v>
      </c>
      <c r="W22" s="90"/>
      <c r="X22" s="90"/>
      <c r="Y22" s="90"/>
      <c r="Z22" s="90"/>
      <c r="AA22" s="94"/>
      <c r="AB22" s="94"/>
      <c r="AC22" s="94"/>
      <c r="AD22" s="94"/>
      <c r="AE22" s="94"/>
      <c r="AF22" s="94"/>
      <c r="AG22" s="94"/>
      <c r="AH22" s="94"/>
      <c r="AI22" s="94"/>
      <c r="AJ22" s="94"/>
    </row>
    <row r="23" spans="1:36" s="7" customFormat="1" x14ac:dyDescent="0.2">
      <c r="A23" s="132">
        <v>3222</v>
      </c>
      <c r="B23" s="106" t="s">
        <v>46</v>
      </c>
      <c r="C23" s="93">
        <f t="shared" si="8"/>
        <v>230000</v>
      </c>
      <c r="D23" s="90"/>
      <c r="E23" s="90"/>
      <c r="F23" s="90">
        <v>230000</v>
      </c>
      <c r="G23" s="90"/>
      <c r="H23" s="90"/>
      <c r="I23" s="90"/>
      <c r="J23" s="90"/>
      <c r="K23" s="93">
        <f t="shared" si="6"/>
        <v>230000</v>
      </c>
      <c r="L23" s="90"/>
      <c r="M23" s="90"/>
      <c r="N23" s="90">
        <v>230000</v>
      </c>
      <c r="O23" s="90"/>
      <c r="P23" s="90"/>
      <c r="Q23" s="90"/>
      <c r="R23" s="90"/>
      <c r="S23" s="93">
        <f t="shared" si="9"/>
        <v>230000</v>
      </c>
      <c r="T23" s="90"/>
      <c r="U23" s="90"/>
      <c r="V23" s="90">
        <v>230000</v>
      </c>
      <c r="W23" s="90"/>
      <c r="X23" s="90"/>
      <c r="Y23" s="90"/>
      <c r="Z23" s="90"/>
      <c r="AA23" s="94"/>
      <c r="AB23" s="94"/>
      <c r="AC23" s="94"/>
      <c r="AD23" s="94"/>
      <c r="AE23" s="94"/>
      <c r="AF23" s="94"/>
      <c r="AG23" s="94"/>
      <c r="AH23" s="94"/>
      <c r="AI23" s="94"/>
      <c r="AJ23" s="94"/>
    </row>
    <row r="24" spans="1:36" s="7" customFormat="1" x14ac:dyDescent="0.2">
      <c r="A24" s="132">
        <v>3223</v>
      </c>
      <c r="B24" s="106" t="s">
        <v>75</v>
      </c>
      <c r="C24" s="93">
        <f t="shared" si="8"/>
        <v>184573.76</v>
      </c>
      <c r="D24" s="90">
        <f>60000+124073.76</f>
        <v>184073.76</v>
      </c>
      <c r="E24" s="90">
        <v>500</v>
      </c>
      <c r="F24" s="90"/>
      <c r="G24" s="90"/>
      <c r="H24" s="90"/>
      <c r="I24" s="90"/>
      <c r="J24" s="90"/>
      <c r="K24" s="93">
        <f t="shared" si="6"/>
        <v>184573.76</v>
      </c>
      <c r="L24" s="90">
        <v>184073.76</v>
      </c>
      <c r="M24" s="90">
        <v>500</v>
      </c>
      <c r="N24" s="90"/>
      <c r="O24" s="90"/>
      <c r="P24" s="90"/>
      <c r="Q24" s="90"/>
      <c r="R24" s="90"/>
      <c r="S24" s="93">
        <f t="shared" si="9"/>
        <v>184573.76</v>
      </c>
      <c r="T24" s="90">
        <v>184073.76</v>
      </c>
      <c r="U24" s="90">
        <v>500</v>
      </c>
      <c r="V24" s="90"/>
      <c r="W24" s="90"/>
      <c r="X24" s="90"/>
      <c r="Y24" s="90"/>
      <c r="Z24" s="90"/>
      <c r="AA24" s="94"/>
      <c r="AB24" s="94"/>
      <c r="AC24" s="94"/>
      <c r="AD24" s="94"/>
      <c r="AE24" s="94"/>
      <c r="AF24" s="94"/>
      <c r="AG24" s="94"/>
      <c r="AH24" s="94"/>
      <c r="AI24" s="94"/>
      <c r="AJ24" s="94"/>
    </row>
    <row r="25" spans="1:36" s="7" customFormat="1" ht="24" x14ac:dyDescent="0.2">
      <c r="A25" s="132">
        <v>3224</v>
      </c>
      <c r="B25" s="106" t="s">
        <v>77</v>
      </c>
      <c r="C25" s="93">
        <f t="shared" si="8"/>
        <v>15000</v>
      </c>
      <c r="D25" s="90">
        <v>15000</v>
      </c>
      <c r="E25" s="90"/>
      <c r="F25" s="90"/>
      <c r="G25" s="90"/>
      <c r="H25" s="90"/>
      <c r="I25" s="90"/>
      <c r="J25" s="90"/>
      <c r="K25" s="93">
        <f t="shared" si="6"/>
        <v>15000</v>
      </c>
      <c r="L25" s="90">
        <v>15000</v>
      </c>
      <c r="M25" s="90"/>
      <c r="N25" s="90"/>
      <c r="O25" s="90"/>
      <c r="P25" s="90"/>
      <c r="Q25" s="90"/>
      <c r="R25" s="90"/>
      <c r="S25" s="93">
        <f t="shared" si="9"/>
        <v>15000</v>
      </c>
      <c r="T25" s="90">
        <v>15000</v>
      </c>
      <c r="U25" s="90"/>
      <c r="V25" s="90"/>
      <c r="W25" s="90"/>
      <c r="X25" s="90"/>
      <c r="Y25" s="90"/>
      <c r="Z25" s="90"/>
      <c r="AA25" s="94"/>
      <c r="AB25" s="94"/>
      <c r="AC25" s="94"/>
      <c r="AD25" s="94"/>
      <c r="AE25" s="94"/>
      <c r="AF25" s="94"/>
      <c r="AG25" s="94"/>
      <c r="AH25" s="94"/>
      <c r="AI25" s="94"/>
      <c r="AJ25" s="94"/>
    </row>
    <row r="26" spans="1:36" x14ac:dyDescent="0.2">
      <c r="A26" s="132">
        <v>3225</v>
      </c>
      <c r="B26" s="106" t="s">
        <v>79</v>
      </c>
      <c r="C26" s="93">
        <f t="shared" si="8"/>
        <v>3000</v>
      </c>
      <c r="D26" s="90">
        <v>2000</v>
      </c>
      <c r="E26" s="90"/>
      <c r="F26" s="90">
        <v>1000</v>
      </c>
      <c r="G26" s="90"/>
      <c r="H26" s="90"/>
      <c r="I26" s="90"/>
      <c r="J26" s="90"/>
      <c r="K26" s="93">
        <f t="shared" si="6"/>
        <v>3000</v>
      </c>
      <c r="L26" s="90">
        <v>2000</v>
      </c>
      <c r="M26" s="90"/>
      <c r="N26" s="90">
        <v>1000</v>
      </c>
      <c r="O26" s="90"/>
      <c r="P26" s="90"/>
      <c r="Q26" s="90"/>
      <c r="R26" s="90"/>
      <c r="S26" s="93">
        <f t="shared" si="9"/>
        <v>3000</v>
      </c>
      <c r="T26" s="90">
        <v>2000</v>
      </c>
      <c r="U26" s="90"/>
      <c r="V26" s="90">
        <v>1000</v>
      </c>
      <c r="W26" s="90"/>
      <c r="X26" s="90"/>
      <c r="Y26" s="90"/>
      <c r="Z26" s="90"/>
      <c r="AA26" s="91"/>
      <c r="AB26" s="91"/>
      <c r="AC26" s="91"/>
      <c r="AD26" s="91"/>
      <c r="AE26" s="91"/>
      <c r="AF26" s="91"/>
      <c r="AG26" s="91"/>
      <c r="AH26" s="91"/>
      <c r="AI26" s="91"/>
      <c r="AJ26" s="91"/>
    </row>
    <row r="27" spans="1:36" x14ac:dyDescent="0.2">
      <c r="A27" s="132">
        <v>3226</v>
      </c>
      <c r="B27" s="106" t="s">
        <v>342</v>
      </c>
      <c r="C27" s="93">
        <f t="shared" si="8"/>
        <v>0</v>
      </c>
      <c r="D27" s="90"/>
      <c r="E27" s="90"/>
      <c r="F27" s="90"/>
      <c r="G27" s="90"/>
      <c r="H27" s="90"/>
      <c r="I27" s="90"/>
      <c r="J27" s="90"/>
      <c r="K27" s="93">
        <f t="shared" si="6"/>
        <v>0</v>
      </c>
      <c r="L27" s="90"/>
      <c r="M27" s="90"/>
      <c r="N27" s="90"/>
      <c r="O27" s="90"/>
      <c r="P27" s="90"/>
      <c r="Q27" s="90"/>
      <c r="R27" s="90"/>
      <c r="S27" s="93">
        <f t="shared" si="9"/>
        <v>0</v>
      </c>
      <c r="T27" s="90"/>
      <c r="U27" s="90"/>
      <c r="V27" s="90"/>
      <c r="W27" s="90"/>
      <c r="X27" s="90"/>
      <c r="Y27" s="90"/>
      <c r="Z27" s="90"/>
      <c r="AA27" s="91"/>
      <c r="AB27" s="91"/>
      <c r="AC27" s="91"/>
      <c r="AD27" s="91"/>
      <c r="AE27" s="91"/>
      <c r="AF27" s="91"/>
      <c r="AG27" s="91"/>
      <c r="AH27" s="91"/>
      <c r="AI27" s="91"/>
      <c r="AJ27" s="91"/>
    </row>
    <row r="28" spans="1:36" x14ac:dyDescent="0.2">
      <c r="A28" s="132">
        <v>3227</v>
      </c>
      <c r="B28" s="106" t="s">
        <v>81</v>
      </c>
      <c r="C28" s="93">
        <f t="shared" si="8"/>
        <v>1000</v>
      </c>
      <c r="D28" s="90">
        <v>1000</v>
      </c>
      <c r="E28" s="90"/>
      <c r="F28" s="90"/>
      <c r="G28" s="90"/>
      <c r="H28" s="90"/>
      <c r="I28" s="90"/>
      <c r="J28" s="90"/>
      <c r="K28" s="93">
        <f t="shared" si="6"/>
        <v>1000</v>
      </c>
      <c r="L28" s="90">
        <v>1000</v>
      </c>
      <c r="M28" s="90"/>
      <c r="N28" s="90"/>
      <c r="O28" s="90"/>
      <c r="P28" s="90"/>
      <c r="Q28" s="90"/>
      <c r="R28" s="90"/>
      <c r="S28" s="93">
        <f t="shared" si="9"/>
        <v>1000</v>
      </c>
      <c r="T28" s="90">
        <v>1000</v>
      </c>
      <c r="U28" s="90"/>
      <c r="V28" s="90"/>
      <c r="W28" s="90"/>
      <c r="X28" s="90"/>
      <c r="Y28" s="90"/>
      <c r="Z28" s="90"/>
      <c r="AA28" s="91"/>
      <c r="AB28" s="91"/>
      <c r="AC28" s="91"/>
      <c r="AD28" s="91"/>
      <c r="AE28" s="91"/>
      <c r="AF28" s="91"/>
      <c r="AG28" s="91"/>
      <c r="AH28" s="91"/>
      <c r="AI28" s="91"/>
      <c r="AJ28" s="91"/>
    </row>
    <row r="29" spans="1:36" s="7" customFormat="1" x14ac:dyDescent="0.2">
      <c r="A29" s="132">
        <v>3231</v>
      </c>
      <c r="B29" s="106" t="s">
        <v>84</v>
      </c>
      <c r="C29" s="93">
        <f t="shared" si="8"/>
        <v>255250</v>
      </c>
      <c r="D29" s="90">
        <f>19000+236250</f>
        <v>255250</v>
      </c>
      <c r="E29" s="90"/>
      <c r="F29" s="90"/>
      <c r="G29" s="90"/>
      <c r="H29" s="90"/>
      <c r="I29" s="90"/>
      <c r="J29" s="90"/>
      <c r="K29" s="93">
        <f t="shared" si="6"/>
        <v>255250</v>
      </c>
      <c r="L29" s="90">
        <v>255250</v>
      </c>
      <c r="M29" s="90"/>
      <c r="N29" s="90"/>
      <c r="O29" s="90"/>
      <c r="P29" s="90"/>
      <c r="Q29" s="90"/>
      <c r="R29" s="90"/>
      <c r="S29" s="93">
        <f t="shared" si="9"/>
        <v>255250</v>
      </c>
      <c r="T29" s="90">
        <v>255250</v>
      </c>
      <c r="U29" s="90"/>
      <c r="V29" s="90"/>
      <c r="W29" s="90"/>
      <c r="X29" s="90"/>
      <c r="Y29" s="90"/>
      <c r="Z29" s="90"/>
      <c r="AA29" s="94"/>
      <c r="AB29" s="94"/>
      <c r="AC29" s="94"/>
      <c r="AD29" s="94"/>
      <c r="AE29" s="94"/>
      <c r="AF29" s="94"/>
      <c r="AG29" s="94"/>
      <c r="AH29" s="94"/>
      <c r="AI29" s="94"/>
      <c r="AJ29" s="94"/>
    </row>
    <row r="30" spans="1:36" s="7" customFormat="1" ht="24" x14ac:dyDescent="0.2">
      <c r="A30" s="132">
        <v>3232</v>
      </c>
      <c r="B30" s="106" t="s">
        <v>49</v>
      </c>
      <c r="C30" s="93">
        <f t="shared" si="8"/>
        <v>33750</v>
      </c>
      <c r="D30" s="90">
        <v>33750</v>
      </c>
      <c r="E30" s="90"/>
      <c r="F30" s="90"/>
      <c r="G30" s="90"/>
      <c r="H30" s="90"/>
      <c r="I30" s="90"/>
      <c r="J30" s="90"/>
      <c r="K30" s="93">
        <f t="shared" si="6"/>
        <v>33750</v>
      </c>
      <c r="L30" s="90">
        <v>33750</v>
      </c>
      <c r="M30" s="90"/>
      <c r="N30" s="90"/>
      <c r="O30" s="90"/>
      <c r="P30" s="90"/>
      <c r="Q30" s="90"/>
      <c r="R30" s="90"/>
      <c r="S30" s="93">
        <f t="shared" si="9"/>
        <v>33750</v>
      </c>
      <c r="T30" s="90">
        <v>33750</v>
      </c>
      <c r="U30" s="90"/>
      <c r="V30" s="90"/>
      <c r="W30" s="90"/>
      <c r="X30" s="90"/>
      <c r="Y30" s="90"/>
      <c r="Z30" s="90"/>
      <c r="AA30" s="94"/>
      <c r="AB30" s="94"/>
      <c r="AC30" s="94"/>
      <c r="AD30" s="94"/>
      <c r="AE30" s="94"/>
      <c r="AF30" s="94"/>
      <c r="AG30" s="94"/>
      <c r="AH30" s="94"/>
      <c r="AI30" s="94"/>
      <c r="AJ30" s="94"/>
    </row>
    <row r="31" spans="1:36" s="7" customFormat="1" x14ac:dyDescent="0.2">
      <c r="A31" s="132">
        <v>3233</v>
      </c>
      <c r="B31" s="106" t="s">
        <v>87</v>
      </c>
      <c r="C31" s="93">
        <f t="shared" si="8"/>
        <v>0</v>
      </c>
      <c r="D31" s="90"/>
      <c r="E31" s="90"/>
      <c r="F31" s="90"/>
      <c r="G31" s="90"/>
      <c r="H31" s="90"/>
      <c r="I31" s="90"/>
      <c r="J31" s="90"/>
      <c r="K31" s="93">
        <f t="shared" si="6"/>
        <v>0</v>
      </c>
      <c r="L31" s="90"/>
      <c r="M31" s="90"/>
      <c r="N31" s="90"/>
      <c r="O31" s="90"/>
      <c r="P31" s="90"/>
      <c r="Q31" s="90"/>
      <c r="R31" s="90"/>
      <c r="S31" s="93">
        <f t="shared" si="9"/>
        <v>0</v>
      </c>
      <c r="T31" s="90"/>
      <c r="U31" s="90"/>
      <c r="V31" s="90"/>
      <c r="W31" s="90"/>
      <c r="X31" s="90"/>
      <c r="Y31" s="90"/>
      <c r="Z31" s="90"/>
      <c r="AA31" s="94"/>
      <c r="AB31" s="94"/>
      <c r="AC31" s="94"/>
      <c r="AD31" s="94"/>
      <c r="AE31" s="94"/>
      <c r="AF31" s="94"/>
      <c r="AG31" s="94"/>
      <c r="AH31" s="94"/>
      <c r="AI31" s="94"/>
      <c r="AJ31" s="94"/>
    </row>
    <row r="32" spans="1:36" s="7" customFormat="1" x14ac:dyDescent="0.2">
      <c r="A32" s="132">
        <v>3234</v>
      </c>
      <c r="B32" s="106" t="s">
        <v>89</v>
      </c>
      <c r="C32" s="93">
        <f t="shared" si="8"/>
        <v>101851.23999999999</v>
      </c>
      <c r="D32" s="90">
        <f>37473.72+37877.52+25500</f>
        <v>100851.23999999999</v>
      </c>
      <c r="E32" s="90"/>
      <c r="F32" s="90">
        <v>1000</v>
      </c>
      <c r="G32" s="90"/>
      <c r="H32" s="90"/>
      <c r="I32" s="90"/>
      <c r="J32" s="90"/>
      <c r="K32" s="93">
        <f t="shared" si="6"/>
        <v>101851.23999999999</v>
      </c>
      <c r="L32" s="90">
        <v>100851.23999999999</v>
      </c>
      <c r="M32" s="90"/>
      <c r="N32" s="90">
        <v>1000</v>
      </c>
      <c r="O32" s="90"/>
      <c r="P32" s="90"/>
      <c r="Q32" s="90"/>
      <c r="R32" s="90"/>
      <c r="S32" s="93">
        <f t="shared" si="9"/>
        <v>101851.23999999999</v>
      </c>
      <c r="T32" s="90">
        <v>100851.23999999999</v>
      </c>
      <c r="U32" s="90"/>
      <c r="V32" s="90">
        <v>1000</v>
      </c>
      <c r="W32" s="90"/>
      <c r="X32" s="90"/>
      <c r="Y32" s="90"/>
      <c r="Z32" s="90"/>
      <c r="AA32" s="94"/>
      <c r="AB32" s="94"/>
      <c r="AC32" s="94"/>
      <c r="AD32" s="94"/>
      <c r="AE32" s="94"/>
      <c r="AF32" s="94"/>
      <c r="AG32" s="94"/>
      <c r="AH32" s="94"/>
      <c r="AI32" s="94"/>
      <c r="AJ32" s="94"/>
    </row>
    <row r="33" spans="1:36" s="7" customFormat="1" x14ac:dyDescent="0.2">
      <c r="A33" s="132">
        <v>3235</v>
      </c>
      <c r="B33" s="106" t="s">
        <v>91</v>
      </c>
      <c r="C33" s="93">
        <f t="shared" si="8"/>
        <v>0</v>
      </c>
      <c r="D33" s="90"/>
      <c r="E33" s="90"/>
      <c r="F33" s="90"/>
      <c r="G33" s="90"/>
      <c r="H33" s="90"/>
      <c r="I33" s="90"/>
      <c r="J33" s="90"/>
      <c r="K33" s="93">
        <f t="shared" si="6"/>
        <v>0</v>
      </c>
      <c r="L33" s="90"/>
      <c r="M33" s="90"/>
      <c r="N33" s="90"/>
      <c r="O33" s="90"/>
      <c r="P33" s="90"/>
      <c r="Q33" s="90"/>
      <c r="R33" s="90"/>
      <c r="S33" s="93">
        <f t="shared" si="9"/>
        <v>0</v>
      </c>
      <c r="T33" s="90"/>
      <c r="U33" s="90"/>
      <c r="V33" s="90"/>
      <c r="W33" s="90"/>
      <c r="X33" s="90"/>
      <c r="Y33" s="90"/>
      <c r="Z33" s="90"/>
      <c r="AA33" s="94"/>
      <c r="AB33" s="94"/>
      <c r="AC33" s="94"/>
      <c r="AD33" s="94"/>
      <c r="AE33" s="94"/>
      <c r="AF33" s="94"/>
      <c r="AG33" s="94"/>
      <c r="AH33" s="94"/>
      <c r="AI33" s="94"/>
      <c r="AJ33" s="94"/>
    </row>
    <row r="34" spans="1:36" s="7" customFormat="1" x14ac:dyDescent="0.2">
      <c r="A34" s="132">
        <v>3236</v>
      </c>
      <c r="B34" s="106" t="s">
        <v>93</v>
      </c>
      <c r="C34" s="93">
        <f t="shared" si="8"/>
        <v>12400</v>
      </c>
      <c r="D34" s="90">
        <v>9000</v>
      </c>
      <c r="E34" s="90"/>
      <c r="F34" s="90">
        <v>3400</v>
      </c>
      <c r="G34" s="90"/>
      <c r="H34" s="90"/>
      <c r="I34" s="90"/>
      <c r="J34" s="90"/>
      <c r="K34" s="93">
        <f t="shared" si="6"/>
        <v>12400</v>
      </c>
      <c r="L34" s="90">
        <v>9000</v>
      </c>
      <c r="M34" s="90"/>
      <c r="N34" s="90">
        <v>3400</v>
      </c>
      <c r="O34" s="90"/>
      <c r="P34" s="90"/>
      <c r="Q34" s="90"/>
      <c r="R34" s="90"/>
      <c r="S34" s="93">
        <f t="shared" si="9"/>
        <v>12400</v>
      </c>
      <c r="T34" s="90">
        <v>9000</v>
      </c>
      <c r="U34" s="90"/>
      <c r="V34" s="90">
        <v>3400</v>
      </c>
      <c r="W34" s="90"/>
      <c r="X34" s="90"/>
      <c r="Y34" s="90"/>
      <c r="Z34" s="90"/>
      <c r="AA34" s="94"/>
      <c r="AB34" s="94"/>
      <c r="AC34" s="94"/>
      <c r="AD34" s="94"/>
      <c r="AE34" s="94"/>
      <c r="AF34" s="94"/>
      <c r="AG34" s="94"/>
      <c r="AH34" s="94"/>
      <c r="AI34" s="94"/>
      <c r="AJ34" s="94"/>
    </row>
    <row r="35" spans="1:36" s="7" customFormat="1" x14ac:dyDescent="0.2">
      <c r="A35" s="132">
        <v>3237</v>
      </c>
      <c r="B35" s="106" t="s">
        <v>95</v>
      </c>
      <c r="C35" s="93">
        <f t="shared" si="8"/>
        <v>0</v>
      </c>
      <c r="D35" s="90"/>
      <c r="E35" s="90"/>
      <c r="F35" s="90"/>
      <c r="G35" s="90"/>
      <c r="H35" s="90"/>
      <c r="I35" s="90"/>
      <c r="J35" s="90"/>
      <c r="K35" s="93">
        <f t="shared" si="6"/>
        <v>0</v>
      </c>
      <c r="L35" s="90"/>
      <c r="M35" s="90"/>
      <c r="N35" s="90"/>
      <c r="O35" s="90"/>
      <c r="P35" s="90"/>
      <c r="Q35" s="90"/>
      <c r="R35" s="90"/>
      <c r="S35" s="93">
        <f t="shared" si="9"/>
        <v>0</v>
      </c>
      <c r="T35" s="90"/>
      <c r="U35" s="90"/>
      <c r="V35" s="90"/>
      <c r="W35" s="90"/>
      <c r="X35" s="90"/>
      <c r="Y35" s="90"/>
      <c r="Z35" s="90"/>
      <c r="AA35" s="94"/>
      <c r="AB35" s="94"/>
      <c r="AC35" s="94"/>
      <c r="AD35" s="94"/>
      <c r="AE35" s="94"/>
      <c r="AF35" s="94"/>
      <c r="AG35" s="94"/>
      <c r="AH35" s="94"/>
      <c r="AI35" s="94"/>
      <c r="AJ35" s="94"/>
    </row>
    <row r="36" spans="1:36" s="7" customFormat="1" x14ac:dyDescent="0.2">
      <c r="A36" s="132">
        <v>3238</v>
      </c>
      <c r="B36" s="106" t="s">
        <v>97</v>
      </c>
      <c r="C36" s="93">
        <f t="shared" si="8"/>
        <v>18475</v>
      </c>
      <c r="D36" s="90">
        <v>18075</v>
      </c>
      <c r="E36" s="90">
        <v>400</v>
      </c>
      <c r="F36" s="90"/>
      <c r="G36" s="90"/>
      <c r="H36" s="90"/>
      <c r="I36" s="90"/>
      <c r="J36" s="90"/>
      <c r="K36" s="93">
        <f t="shared" si="6"/>
        <v>18475</v>
      </c>
      <c r="L36" s="90">
        <v>18075</v>
      </c>
      <c r="M36" s="90">
        <v>400</v>
      </c>
      <c r="N36" s="90"/>
      <c r="O36" s="90"/>
      <c r="P36" s="90"/>
      <c r="Q36" s="90"/>
      <c r="R36" s="90"/>
      <c r="S36" s="93">
        <f t="shared" si="9"/>
        <v>18475</v>
      </c>
      <c r="T36" s="90">
        <v>18075</v>
      </c>
      <c r="U36" s="90">
        <v>400</v>
      </c>
      <c r="V36" s="90"/>
      <c r="W36" s="90"/>
      <c r="X36" s="90"/>
      <c r="Y36" s="90"/>
      <c r="Z36" s="90"/>
      <c r="AA36" s="94"/>
      <c r="AB36" s="94"/>
      <c r="AC36" s="94"/>
      <c r="AD36" s="94"/>
      <c r="AE36" s="94"/>
      <c r="AF36" s="94"/>
      <c r="AG36" s="94"/>
      <c r="AH36" s="94"/>
      <c r="AI36" s="94"/>
      <c r="AJ36" s="94"/>
    </row>
    <row r="37" spans="1:36" x14ac:dyDescent="0.2">
      <c r="A37" s="132">
        <v>3239</v>
      </c>
      <c r="B37" s="106" t="s">
        <v>99</v>
      </c>
      <c r="C37" s="93">
        <f t="shared" si="8"/>
        <v>1000</v>
      </c>
      <c r="D37" s="90">
        <v>1000</v>
      </c>
      <c r="E37" s="90"/>
      <c r="F37" s="90"/>
      <c r="G37" s="90"/>
      <c r="H37" s="90"/>
      <c r="I37" s="90"/>
      <c r="J37" s="90"/>
      <c r="K37" s="93">
        <f t="shared" si="6"/>
        <v>1000</v>
      </c>
      <c r="L37" s="90">
        <v>1000</v>
      </c>
      <c r="M37" s="90"/>
      <c r="N37" s="90"/>
      <c r="O37" s="90"/>
      <c r="P37" s="90"/>
      <c r="Q37" s="90"/>
      <c r="R37" s="90"/>
      <c r="S37" s="93">
        <f t="shared" si="9"/>
        <v>1000</v>
      </c>
      <c r="T37" s="90">
        <v>1000</v>
      </c>
      <c r="U37" s="90"/>
      <c r="V37" s="90"/>
      <c r="W37" s="90"/>
      <c r="X37" s="90"/>
      <c r="Y37" s="90"/>
      <c r="Z37" s="90"/>
      <c r="AA37" s="91"/>
      <c r="AB37" s="91"/>
      <c r="AC37" s="91"/>
      <c r="AD37" s="91"/>
      <c r="AE37" s="91"/>
      <c r="AF37" s="91"/>
      <c r="AG37" s="91"/>
      <c r="AH37" s="91"/>
      <c r="AI37" s="91"/>
      <c r="AJ37" s="91"/>
    </row>
    <row r="38" spans="1:36" s="7" customFormat="1" ht="24" x14ac:dyDescent="0.2">
      <c r="A38" s="132">
        <v>3241</v>
      </c>
      <c r="B38" s="106" t="s">
        <v>101</v>
      </c>
      <c r="C38" s="93">
        <f t="shared" si="8"/>
        <v>52415</v>
      </c>
      <c r="D38" s="90"/>
      <c r="E38" s="90"/>
      <c r="F38" s="90">
        <v>50000</v>
      </c>
      <c r="G38" s="90">
        <v>2415</v>
      </c>
      <c r="H38" s="90"/>
      <c r="I38" s="90"/>
      <c r="J38" s="90"/>
      <c r="K38" s="93">
        <f t="shared" si="6"/>
        <v>50000</v>
      </c>
      <c r="L38" s="90"/>
      <c r="M38" s="90"/>
      <c r="N38" s="90">
        <v>50000</v>
      </c>
      <c r="O38" s="90"/>
      <c r="P38" s="90"/>
      <c r="Q38" s="90"/>
      <c r="R38" s="90"/>
      <c r="S38" s="93">
        <f t="shared" si="9"/>
        <v>50000</v>
      </c>
      <c r="T38" s="90"/>
      <c r="U38" s="90"/>
      <c r="V38" s="90">
        <v>50000</v>
      </c>
      <c r="W38" s="90"/>
      <c r="X38" s="90"/>
      <c r="Y38" s="90"/>
      <c r="Z38" s="90"/>
      <c r="AA38" s="94"/>
      <c r="AB38" s="94"/>
      <c r="AC38" s="94"/>
      <c r="AD38" s="94"/>
      <c r="AE38" s="94"/>
      <c r="AF38" s="94"/>
      <c r="AG38" s="94"/>
      <c r="AH38" s="94"/>
      <c r="AI38" s="94"/>
      <c r="AJ38" s="94"/>
    </row>
    <row r="39" spans="1:36" s="7" customFormat="1" ht="24" x14ac:dyDescent="0.2">
      <c r="A39" s="132">
        <v>3291</v>
      </c>
      <c r="B39" s="106" t="s">
        <v>105</v>
      </c>
      <c r="C39" s="93">
        <f t="shared" si="8"/>
        <v>0</v>
      </c>
      <c r="D39" s="90"/>
      <c r="E39" s="90"/>
      <c r="F39" s="90"/>
      <c r="G39" s="90"/>
      <c r="H39" s="90"/>
      <c r="I39" s="90"/>
      <c r="J39" s="90"/>
      <c r="K39" s="93">
        <f t="shared" si="6"/>
        <v>0</v>
      </c>
      <c r="L39" s="90"/>
      <c r="M39" s="90"/>
      <c r="N39" s="90"/>
      <c r="O39" s="90"/>
      <c r="P39" s="90"/>
      <c r="Q39" s="90"/>
      <c r="R39" s="90"/>
      <c r="S39" s="93">
        <f t="shared" si="9"/>
        <v>0</v>
      </c>
      <c r="T39" s="90"/>
      <c r="U39" s="90"/>
      <c r="V39" s="90"/>
      <c r="W39" s="90"/>
      <c r="X39" s="90"/>
      <c r="Y39" s="90"/>
      <c r="Z39" s="90"/>
      <c r="AA39" s="94"/>
      <c r="AB39" s="94"/>
      <c r="AC39" s="94"/>
      <c r="AD39" s="94"/>
      <c r="AE39" s="94"/>
      <c r="AF39" s="94"/>
      <c r="AG39" s="94"/>
      <c r="AH39" s="94"/>
      <c r="AI39" s="94"/>
      <c r="AJ39" s="94"/>
    </row>
    <row r="40" spans="1:36" s="7" customFormat="1" x14ac:dyDescent="0.2">
      <c r="A40" s="132">
        <v>3292</v>
      </c>
      <c r="B40" s="106" t="s">
        <v>107</v>
      </c>
      <c r="C40" s="93">
        <f t="shared" si="8"/>
        <v>4200</v>
      </c>
      <c r="D40" s="90">
        <v>4200</v>
      </c>
      <c r="E40" s="90"/>
      <c r="F40" s="90"/>
      <c r="G40" s="90"/>
      <c r="H40" s="90"/>
      <c r="I40" s="90"/>
      <c r="J40" s="90"/>
      <c r="K40" s="93">
        <f t="shared" si="6"/>
        <v>4200</v>
      </c>
      <c r="L40" s="90">
        <v>4200</v>
      </c>
      <c r="M40" s="90"/>
      <c r="N40" s="90"/>
      <c r="O40" s="90"/>
      <c r="P40" s="90"/>
      <c r="Q40" s="90"/>
      <c r="R40" s="90"/>
      <c r="S40" s="93">
        <f t="shared" si="9"/>
        <v>4200</v>
      </c>
      <c r="T40" s="90">
        <v>4200</v>
      </c>
      <c r="U40" s="90"/>
      <c r="V40" s="90"/>
      <c r="W40" s="90"/>
      <c r="X40" s="90"/>
      <c r="Y40" s="90"/>
      <c r="Z40" s="90"/>
      <c r="AA40" s="94"/>
      <c r="AB40" s="94"/>
      <c r="AC40" s="94"/>
      <c r="AD40" s="94"/>
      <c r="AE40" s="94"/>
      <c r="AF40" s="94"/>
      <c r="AG40" s="94"/>
      <c r="AH40" s="94"/>
      <c r="AI40" s="94"/>
      <c r="AJ40" s="94"/>
    </row>
    <row r="41" spans="1:36" s="7" customFormat="1" x14ac:dyDescent="0.2">
      <c r="A41" s="132">
        <v>3293</v>
      </c>
      <c r="B41" s="106" t="s">
        <v>109</v>
      </c>
      <c r="C41" s="93">
        <f t="shared" si="8"/>
        <v>0</v>
      </c>
      <c r="D41" s="90"/>
      <c r="E41" s="90"/>
      <c r="F41" s="90"/>
      <c r="G41" s="90"/>
      <c r="H41" s="90"/>
      <c r="I41" s="90"/>
      <c r="J41" s="90"/>
      <c r="K41" s="93">
        <f t="shared" si="6"/>
        <v>0</v>
      </c>
      <c r="L41" s="90"/>
      <c r="M41" s="90"/>
      <c r="N41" s="90"/>
      <c r="O41" s="90"/>
      <c r="P41" s="90"/>
      <c r="Q41" s="90"/>
      <c r="R41" s="90"/>
      <c r="S41" s="93">
        <f t="shared" si="9"/>
        <v>0</v>
      </c>
      <c r="T41" s="90"/>
      <c r="U41" s="90"/>
      <c r="V41" s="90"/>
      <c r="W41" s="90"/>
      <c r="X41" s="90"/>
      <c r="Y41" s="90"/>
      <c r="Z41" s="90"/>
      <c r="AA41" s="94"/>
      <c r="AB41" s="94"/>
      <c r="AC41" s="94"/>
      <c r="AD41" s="94"/>
      <c r="AE41" s="94"/>
      <c r="AF41" s="94"/>
      <c r="AG41" s="94"/>
      <c r="AH41" s="94"/>
      <c r="AI41" s="94"/>
      <c r="AJ41" s="94"/>
    </row>
    <row r="42" spans="1:36" s="7" customFormat="1" x14ac:dyDescent="0.2">
      <c r="A42" s="132">
        <v>3294</v>
      </c>
      <c r="B42" s="106" t="s">
        <v>343</v>
      </c>
      <c r="C42" s="93">
        <f t="shared" si="8"/>
        <v>700</v>
      </c>
      <c r="D42" s="90">
        <v>700</v>
      </c>
      <c r="E42" s="90"/>
      <c r="F42" s="90"/>
      <c r="G42" s="90"/>
      <c r="H42" s="90"/>
      <c r="I42" s="90"/>
      <c r="J42" s="90"/>
      <c r="K42" s="93">
        <f t="shared" si="6"/>
        <v>700</v>
      </c>
      <c r="L42" s="90">
        <v>700</v>
      </c>
      <c r="M42" s="90"/>
      <c r="N42" s="90"/>
      <c r="O42" s="90"/>
      <c r="P42" s="90"/>
      <c r="Q42" s="90"/>
      <c r="R42" s="90"/>
      <c r="S42" s="93">
        <f t="shared" si="9"/>
        <v>700</v>
      </c>
      <c r="T42" s="90">
        <v>700</v>
      </c>
      <c r="U42" s="90"/>
      <c r="V42" s="90"/>
      <c r="W42" s="90"/>
      <c r="X42" s="90"/>
      <c r="Y42" s="90"/>
      <c r="Z42" s="90"/>
      <c r="AA42" s="94"/>
      <c r="AB42" s="94"/>
      <c r="AC42" s="94"/>
      <c r="AD42" s="94"/>
      <c r="AE42" s="94"/>
      <c r="AF42" s="94"/>
      <c r="AG42" s="94"/>
      <c r="AH42" s="94"/>
      <c r="AI42" s="94"/>
      <c r="AJ42" s="94"/>
    </row>
    <row r="43" spans="1:36" s="7" customFormat="1" x14ac:dyDescent="0.2">
      <c r="A43" s="132">
        <v>3295</v>
      </c>
      <c r="B43" s="106" t="s">
        <v>113</v>
      </c>
      <c r="C43" s="93">
        <f t="shared" si="8"/>
        <v>15125</v>
      </c>
      <c r="D43" s="90">
        <v>500</v>
      </c>
      <c r="E43" s="90"/>
      <c r="F43" s="90"/>
      <c r="G43" s="90">
        <v>14625</v>
      </c>
      <c r="H43" s="90"/>
      <c r="I43" s="90"/>
      <c r="J43" s="90"/>
      <c r="K43" s="93">
        <f t="shared" si="6"/>
        <v>16100</v>
      </c>
      <c r="L43" s="90">
        <v>500</v>
      </c>
      <c r="M43" s="90"/>
      <c r="N43" s="90"/>
      <c r="O43" s="90">
        <v>15600</v>
      </c>
      <c r="P43" s="90"/>
      <c r="Q43" s="90"/>
      <c r="R43" s="90"/>
      <c r="S43" s="93">
        <f t="shared" si="9"/>
        <v>18500</v>
      </c>
      <c r="T43" s="90">
        <v>500</v>
      </c>
      <c r="U43" s="90"/>
      <c r="V43" s="90"/>
      <c r="W43" s="90">
        <v>18000</v>
      </c>
      <c r="X43" s="90"/>
      <c r="Y43" s="90"/>
      <c r="Z43" s="90"/>
      <c r="AA43" s="94"/>
      <c r="AB43" s="94"/>
      <c r="AC43" s="94"/>
      <c r="AD43" s="94"/>
      <c r="AE43" s="94"/>
      <c r="AF43" s="94"/>
      <c r="AG43" s="94"/>
      <c r="AH43" s="94"/>
      <c r="AI43" s="94"/>
      <c r="AJ43" s="94"/>
    </row>
    <row r="44" spans="1:36" s="7" customFormat="1" x14ac:dyDescent="0.2">
      <c r="A44" s="132">
        <v>3299</v>
      </c>
      <c r="B44" s="106" t="s">
        <v>344</v>
      </c>
      <c r="C44" s="93">
        <f t="shared" si="8"/>
        <v>3600</v>
      </c>
      <c r="D44" s="90">
        <v>3600</v>
      </c>
      <c r="E44" s="90"/>
      <c r="F44" s="90"/>
      <c r="G44" s="90"/>
      <c r="H44" s="90"/>
      <c r="I44" s="90"/>
      <c r="J44" s="90"/>
      <c r="K44" s="93">
        <f t="shared" si="6"/>
        <v>3600</v>
      </c>
      <c r="L44" s="90">
        <v>3600</v>
      </c>
      <c r="M44" s="90"/>
      <c r="N44" s="90"/>
      <c r="O44" s="90"/>
      <c r="P44" s="90"/>
      <c r="Q44" s="90"/>
      <c r="R44" s="90"/>
      <c r="S44" s="93">
        <f t="shared" si="9"/>
        <v>3600</v>
      </c>
      <c r="T44" s="90">
        <v>3600</v>
      </c>
      <c r="U44" s="90"/>
      <c r="V44" s="90"/>
      <c r="W44" s="90"/>
      <c r="X44" s="90"/>
      <c r="Y44" s="90"/>
      <c r="Z44" s="90"/>
      <c r="AA44" s="94"/>
      <c r="AB44" s="94"/>
      <c r="AC44" s="94"/>
      <c r="AD44" s="94"/>
      <c r="AE44" s="94"/>
      <c r="AF44" s="94"/>
      <c r="AG44" s="94"/>
      <c r="AH44" s="94"/>
      <c r="AI44" s="94"/>
      <c r="AJ44" s="94"/>
    </row>
    <row r="45" spans="1:36" s="58" customFormat="1" x14ac:dyDescent="0.2">
      <c r="A45" s="101">
        <v>34</v>
      </c>
      <c r="B45" s="102" t="s">
        <v>118</v>
      </c>
      <c r="C45" s="103">
        <f>SUM(C46:C48)</f>
        <v>2500</v>
      </c>
      <c r="D45" s="103">
        <f>SUM(D46:D48)</f>
        <v>2000</v>
      </c>
      <c r="E45" s="103">
        <f t="shared" ref="E45:Z45" si="10">SUM(E46:E48)</f>
        <v>0</v>
      </c>
      <c r="F45" s="103">
        <f t="shared" si="10"/>
        <v>500</v>
      </c>
      <c r="G45" s="103">
        <f t="shared" si="10"/>
        <v>0</v>
      </c>
      <c r="H45" s="103">
        <f t="shared" si="10"/>
        <v>0</v>
      </c>
      <c r="I45" s="103">
        <f t="shared" si="10"/>
        <v>0</v>
      </c>
      <c r="J45" s="103">
        <f t="shared" si="10"/>
        <v>0</v>
      </c>
      <c r="K45" s="103">
        <f t="shared" si="10"/>
        <v>2500</v>
      </c>
      <c r="L45" s="103">
        <f t="shared" si="10"/>
        <v>2000</v>
      </c>
      <c r="M45" s="103">
        <f t="shared" si="10"/>
        <v>0</v>
      </c>
      <c r="N45" s="103">
        <f t="shared" si="10"/>
        <v>500</v>
      </c>
      <c r="O45" s="103">
        <f t="shared" si="10"/>
        <v>0</v>
      </c>
      <c r="P45" s="103">
        <f t="shared" si="10"/>
        <v>0</v>
      </c>
      <c r="Q45" s="103">
        <f t="shared" si="10"/>
        <v>0</v>
      </c>
      <c r="R45" s="103">
        <f t="shared" si="10"/>
        <v>0</v>
      </c>
      <c r="S45" s="103">
        <f t="shared" si="10"/>
        <v>2500</v>
      </c>
      <c r="T45" s="103">
        <f t="shared" si="10"/>
        <v>2000</v>
      </c>
      <c r="U45" s="103">
        <f t="shared" si="10"/>
        <v>0</v>
      </c>
      <c r="V45" s="103">
        <f t="shared" si="10"/>
        <v>500</v>
      </c>
      <c r="W45" s="103">
        <f t="shared" si="10"/>
        <v>0</v>
      </c>
      <c r="X45" s="103">
        <f t="shared" si="10"/>
        <v>0</v>
      </c>
      <c r="Y45" s="103">
        <f t="shared" si="10"/>
        <v>0</v>
      </c>
      <c r="Z45" s="103">
        <f t="shared" si="10"/>
        <v>0</v>
      </c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</row>
    <row r="46" spans="1:36" s="7" customFormat="1" x14ac:dyDescent="0.2">
      <c r="A46" s="132">
        <v>3431</v>
      </c>
      <c r="B46" s="107" t="s">
        <v>125</v>
      </c>
      <c r="C46" s="93">
        <f t="shared" ref="C46:C48" si="11">SUM(D46:J46)</f>
        <v>2500</v>
      </c>
      <c r="D46" s="90">
        <v>2000</v>
      </c>
      <c r="E46" s="90"/>
      <c r="F46" s="90">
        <v>500</v>
      </c>
      <c r="G46" s="90"/>
      <c r="H46" s="90"/>
      <c r="I46" s="90"/>
      <c r="J46" s="90"/>
      <c r="K46" s="93">
        <f t="shared" si="6"/>
        <v>2500</v>
      </c>
      <c r="L46" s="90">
        <v>2000</v>
      </c>
      <c r="M46" s="90"/>
      <c r="N46" s="90">
        <v>500</v>
      </c>
      <c r="O46" s="90"/>
      <c r="P46" s="90"/>
      <c r="Q46" s="90"/>
      <c r="R46" s="90"/>
      <c r="S46" s="93">
        <f t="shared" ref="S46:S48" si="12">SUM(T46:Z46)</f>
        <v>2500</v>
      </c>
      <c r="T46" s="90">
        <v>2000</v>
      </c>
      <c r="U46" s="90"/>
      <c r="V46" s="90">
        <v>500</v>
      </c>
      <c r="W46" s="90"/>
      <c r="X46" s="90"/>
      <c r="Y46" s="90"/>
      <c r="Z46" s="90"/>
      <c r="AA46" s="94"/>
      <c r="AB46" s="94"/>
      <c r="AC46" s="94"/>
      <c r="AD46" s="94"/>
      <c r="AE46" s="94"/>
      <c r="AF46" s="94"/>
      <c r="AG46" s="94"/>
      <c r="AH46" s="94"/>
      <c r="AI46" s="94"/>
      <c r="AJ46" s="94"/>
    </row>
    <row r="47" spans="1:36" s="7" customFormat="1" ht="24" hidden="1" x14ac:dyDescent="0.2">
      <c r="A47" s="132">
        <v>3432</v>
      </c>
      <c r="B47" s="106" t="s">
        <v>127</v>
      </c>
      <c r="C47" s="93">
        <f t="shared" si="11"/>
        <v>0</v>
      </c>
      <c r="D47" s="90"/>
      <c r="E47" s="90"/>
      <c r="F47" s="90"/>
      <c r="G47" s="90"/>
      <c r="H47" s="90"/>
      <c r="I47" s="90"/>
      <c r="J47" s="90"/>
      <c r="K47" s="93">
        <f t="shared" si="6"/>
        <v>0</v>
      </c>
      <c r="L47" s="90"/>
      <c r="M47" s="90"/>
      <c r="N47" s="90"/>
      <c r="O47" s="90"/>
      <c r="P47" s="90"/>
      <c r="Q47" s="90"/>
      <c r="R47" s="90"/>
      <c r="S47" s="93">
        <f t="shared" si="12"/>
        <v>0</v>
      </c>
      <c r="T47" s="90"/>
      <c r="U47" s="90"/>
      <c r="V47" s="90"/>
      <c r="W47" s="90"/>
      <c r="X47" s="90"/>
      <c r="Y47" s="90"/>
      <c r="Z47" s="90"/>
      <c r="AA47" s="94"/>
      <c r="AB47" s="94"/>
      <c r="AC47" s="94"/>
      <c r="AD47" s="94"/>
      <c r="AE47" s="94"/>
      <c r="AF47" s="94"/>
      <c r="AG47" s="94"/>
      <c r="AH47" s="94"/>
      <c r="AI47" s="94"/>
      <c r="AJ47" s="94"/>
    </row>
    <row r="48" spans="1:36" s="7" customFormat="1" hidden="1" x14ac:dyDescent="0.2">
      <c r="A48" s="132">
        <v>3433</v>
      </c>
      <c r="B48" s="106" t="s">
        <v>345</v>
      </c>
      <c r="C48" s="93">
        <f t="shared" si="11"/>
        <v>0</v>
      </c>
      <c r="D48" s="90"/>
      <c r="E48" s="90"/>
      <c r="F48" s="90"/>
      <c r="G48" s="90"/>
      <c r="H48" s="90"/>
      <c r="I48" s="90"/>
      <c r="J48" s="90"/>
      <c r="K48" s="93">
        <f t="shared" si="6"/>
        <v>0</v>
      </c>
      <c r="L48" s="90"/>
      <c r="M48" s="90"/>
      <c r="N48" s="90"/>
      <c r="O48" s="90"/>
      <c r="P48" s="90"/>
      <c r="Q48" s="90"/>
      <c r="R48" s="90"/>
      <c r="S48" s="93">
        <f t="shared" si="12"/>
        <v>0</v>
      </c>
      <c r="T48" s="90"/>
      <c r="U48" s="90"/>
      <c r="V48" s="90"/>
      <c r="W48" s="90"/>
      <c r="X48" s="90"/>
      <c r="Y48" s="90"/>
      <c r="Z48" s="90"/>
      <c r="AA48" s="94"/>
      <c r="AB48" s="94"/>
      <c r="AC48" s="94"/>
      <c r="AD48" s="94"/>
      <c r="AE48" s="94"/>
      <c r="AF48" s="94"/>
      <c r="AG48" s="94"/>
      <c r="AH48" s="94"/>
      <c r="AI48" s="94"/>
      <c r="AJ48" s="94"/>
    </row>
    <row r="49" spans="1:36" s="58" customFormat="1" x14ac:dyDescent="0.2">
      <c r="A49" s="101">
        <v>37</v>
      </c>
      <c r="B49" s="102" t="s">
        <v>379</v>
      </c>
      <c r="C49" s="103">
        <f t="shared" ref="C49:Z49" si="13">SUM(C50:C50)</f>
        <v>5000</v>
      </c>
      <c r="D49" s="103">
        <f t="shared" si="13"/>
        <v>0</v>
      </c>
      <c r="E49" s="103">
        <f t="shared" si="13"/>
        <v>0</v>
      </c>
      <c r="F49" s="103">
        <f t="shared" si="13"/>
        <v>0</v>
      </c>
      <c r="G49" s="103">
        <f t="shared" si="13"/>
        <v>5000</v>
      </c>
      <c r="H49" s="103">
        <f t="shared" si="13"/>
        <v>0</v>
      </c>
      <c r="I49" s="103">
        <f t="shared" si="13"/>
        <v>0</v>
      </c>
      <c r="J49" s="103">
        <f t="shared" si="13"/>
        <v>0</v>
      </c>
      <c r="K49" s="103">
        <f t="shared" si="13"/>
        <v>5000</v>
      </c>
      <c r="L49" s="103">
        <f t="shared" si="13"/>
        <v>0</v>
      </c>
      <c r="M49" s="103">
        <f t="shared" si="13"/>
        <v>0</v>
      </c>
      <c r="N49" s="103">
        <f t="shared" si="13"/>
        <v>0</v>
      </c>
      <c r="O49" s="103">
        <f t="shared" si="13"/>
        <v>5000</v>
      </c>
      <c r="P49" s="103">
        <f t="shared" si="13"/>
        <v>0</v>
      </c>
      <c r="Q49" s="103">
        <f t="shared" si="13"/>
        <v>0</v>
      </c>
      <c r="R49" s="103">
        <f t="shared" si="13"/>
        <v>0</v>
      </c>
      <c r="S49" s="103">
        <f t="shared" si="13"/>
        <v>5000</v>
      </c>
      <c r="T49" s="103">
        <f t="shared" si="13"/>
        <v>0</v>
      </c>
      <c r="U49" s="103">
        <f t="shared" si="13"/>
        <v>0</v>
      </c>
      <c r="V49" s="103">
        <f t="shared" si="13"/>
        <v>0</v>
      </c>
      <c r="W49" s="103">
        <f t="shared" si="13"/>
        <v>5000</v>
      </c>
      <c r="X49" s="103">
        <f t="shared" si="13"/>
        <v>0</v>
      </c>
      <c r="Y49" s="103">
        <f t="shared" si="13"/>
        <v>0</v>
      </c>
      <c r="Z49" s="103">
        <f t="shared" si="13"/>
        <v>0</v>
      </c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</row>
    <row r="50" spans="1:36" s="7" customFormat="1" x14ac:dyDescent="0.2">
      <c r="A50" s="132" t="s">
        <v>138</v>
      </c>
      <c r="B50" s="107" t="s">
        <v>125</v>
      </c>
      <c r="C50" s="93">
        <f t="shared" ref="C50" si="14">SUM(D50:J50)</f>
        <v>5000</v>
      </c>
      <c r="D50" s="90"/>
      <c r="E50" s="90"/>
      <c r="F50" s="90"/>
      <c r="G50" s="90">
        <v>5000</v>
      </c>
      <c r="H50" s="90"/>
      <c r="I50" s="90"/>
      <c r="J50" s="90"/>
      <c r="K50" s="93">
        <f t="shared" ref="K50" si="15">SUM(L50:R50)</f>
        <v>5000</v>
      </c>
      <c r="L50" s="90"/>
      <c r="M50" s="90"/>
      <c r="N50" s="90"/>
      <c r="O50" s="90">
        <v>5000</v>
      </c>
      <c r="P50" s="90"/>
      <c r="Q50" s="90"/>
      <c r="R50" s="90"/>
      <c r="S50" s="93">
        <f t="shared" ref="S50" si="16">SUM(T50:Z50)</f>
        <v>5000</v>
      </c>
      <c r="T50" s="90"/>
      <c r="U50" s="90"/>
      <c r="V50" s="90"/>
      <c r="W50" s="90">
        <v>5000</v>
      </c>
      <c r="X50" s="90"/>
      <c r="Y50" s="90"/>
      <c r="Z50" s="90"/>
      <c r="AA50" s="94"/>
      <c r="AB50" s="94"/>
      <c r="AC50" s="94"/>
      <c r="AD50" s="94"/>
      <c r="AE50" s="94"/>
      <c r="AF50" s="94"/>
      <c r="AG50" s="94"/>
      <c r="AH50" s="94"/>
      <c r="AI50" s="94"/>
      <c r="AJ50" s="94"/>
    </row>
    <row r="51" spans="1:36" s="7" customFormat="1" ht="28.5" customHeight="1" x14ac:dyDescent="0.2">
      <c r="A51" s="97" t="s">
        <v>40</v>
      </c>
      <c r="B51" s="98" t="s">
        <v>346</v>
      </c>
      <c r="C51" s="99">
        <f>SUM(C52:C60)</f>
        <v>9500</v>
      </c>
      <c r="D51" s="99">
        <f>SUM(D52:D60)</f>
        <v>0</v>
      </c>
      <c r="E51" s="99">
        <f t="shared" ref="E51:Z51" si="17">SUM(E52:E60)</f>
        <v>500</v>
      </c>
      <c r="F51" s="99">
        <f t="shared" si="17"/>
        <v>0</v>
      </c>
      <c r="G51" s="99">
        <f t="shared" si="17"/>
        <v>9000</v>
      </c>
      <c r="H51" s="99">
        <f t="shared" si="17"/>
        <v>0</v>
      </c>
      <c r="I51" s="99">
        <f t="shared" si="17"/>
        <v>0</v>
      </c>
      <c r="J51" s="99">
        <f t="shared" si="17"/>
        <v>0</v>
      </c>
      <c r="K51" s="99">
        <f t="shared" si="17"/>
        <v>11500</v>
      </c>
      <c r="L51" s="99">
        <f t="shared" si="17"/>
        <v>0</v>
      </c>
      <c r="M51" s="99">
        <f t="shared" si="17"/>
        <v>500</v>
      </c>
      <c r="N51" s="99">
        <f t="shared" si="17"/>
        <v>0</v>
      </c>
      <c r="O51" s="99">
        <f t="shared" si="17"/>
        <v>11000</v>
      </c>
      <c r="P51" s="99">
        <f t="shared" si="17"/>
        <v>0</v>
      </c>
      <c r="Q51" s="99">
        <f t="shared" si="17"/>
        <v>0</v>
      </c>
      <c r="R51" s="99">
        <f t="shared" si="17"/>
        <v>0</v>
      </c>
      <c r="S51" s="99">
        <f t="shared" si="17"/>
        <v>11500</v>
      </c>
      <c r="T51" s="99">
        <f t="shared" si="17"/>
        <v>0</v>
      </c>
      <c r="U51" s="99">
        <f t="shared" si="17"/>
        <v>500</v>
      </c>
      <c r="V51" s="99">
        <f t="shared" si="17"/>
        <v>0</v>
      </c>
      <c r="W51" s="99">
        <f t="shared" si="17"/>
        <v>11000</v>
      </c>
      <c r="X51" s="99">
        <f t="shared" si="17"/>
        <v>0</v>
      </c>
      <c r="Y51" s="99">
        <f t="shared" si="17"/>
        <v>0</v>
      </c>
      <c r="Z51" s="99">
        <f t="shared" si="17"/>
        <v>0</v>
      </c>
      <c r="AA51" s="94"/>
      <c r="AB51" s="94"/>
      <c r="AC51" s="94"/>
      <c r="AD51" s="94"/>
      <c r="AE51" s="94"/>
      <c r="AF51" s="94"/>
      <c r="AG51" s="94"/>
      <c r="AH51" s="94"/>
      <c r="AI51" s="94"/>
      <c r="AJ51" s="94"/>
    </row>
    <row r="52" spans="1:36" s="7" customFormat="1" x14ac:dyDescent="0.2">
      <c r="A52" s="132">
        <v>4221</v>
      </c>
      <c r="B52" s="106" t="s">
        <v>165</v>
      </c>
      <c r="C52" s="93">
        <f t="shared" ref="C52:C65" si="18">SUM(D52:J52)</f>
        <v>8000</v>
      </c>
      <c r="D52" s="90"/>
      <c r="E52" s="90"/>
      <c r="F52" s="90"/>
      <c r="G52" s="90">
        <v>8000</v>
      </c>
      <c r="H52" s="90"/>
      <c r="I52" s="90"/>
      <c r="J52" s="90"/>
      <c r="K52" s="93">
        <f t="shared" si="6"/>
        <v>10000</v>
      </c>
      <c r="L52" s="90"/>
      <c r="M52" s="90"/>
      <c r="N52" s="90"/>
      <c r="O52" s="90">
        <v>10000</v>
      </c>
      <c r="P52" s="90"/>
      <c r="Q52" s="90"/>
      <c r="R52" s="90"/>
      <c r="S52" s="93">
        <f t="shared" ref="S52:S60" si="19">SUM(T52:Z52)</f>
        <v>10000</v>
      </c>
      <c r="T52" s="90"/>
      <c r="U52" s="90"/>
      <c r="V52" s="90"/>
      <c r="W52" s="90">
        <v>10000</v>
      </c>
      <c r="X52" s="90"/>
      <c r="Y52" s="90"/>
      <c r="Z52" s="90"/>
      <c r="AA52" s="94"/>
      <c r="AB52" s="94"/>
      <c r="AC52" s="94"/>
      <c r="AD52" s="94"/>
      <c r="AE52" s="94"/>
      <c r="AF52" s="94"/>
      <c r="AG52" s="94"/>
      <c r="AH52" s="94"/>
      <c r="AI52" s="94"/>
      <c r="AJ52" s="94"/>
    </row>
    <row r="53" spans="1:36" s="7" customFormat="1" hidden="1" x14ac:dyDescent="0.2">
      <c r="A53" s="132">
        <v>4222</v>
      </c>
      <c r="B53" s="106" t="s">
        <v>167</v>
      </c>
      <c r="C53" s="93">
        <f t="shared" si="18"/>
        <v>0</v>
      </c>
      <c r="D53" s="90"/>
      <c r="E53" s="90"/>
      <c r="F53" s="90"/>
      <c r="G53" s="90"/>
      <c r="H53" s="90"/>
      <c r="I53" s="90"/>
      <c r="J53" s="90"/>
      <c r="K53" s="93">
        <f t="shared" si="6"/>
        <v>0</v>
      </c>
      <c r="L53" s="90"/>
      <c r="M53" s="90"/>
      <c r="N53" s="90"/>
      <c r="O53" s="90"/>
      <c r="P53" s="90"/>
      <c r="Q53" s="90"/>
      <c r="R53" s="90"/>
      <c r="S53" s="93">
        <f t="shared" si="19"/>
        <v>0</v>
      </c>
      <c r="T53" s="90"/>
      <c r="U53" s="90"/>
      <c r="V53" s="90"/>
      <c r="W53" s="90"/>
      <c r="X53" s="90"/>
      <c r="Y53" s="90"/>
      <c r="Z53" s="90"/>
      <c r="AA53" s="94"/>
      <c r="AB53" s="94"/>
      <c r="AC53" s="94"/>
      <c r="AD53" s="94"/>
      <c r="AE53" s="94"/>
      <c r="AF53" s="94"/>
      <c r="AG53" s="94"/>
      <c r="AH53" s="94"/>
      <c r="AI53" s="94"/>
      <c r="AJ53" s="94"/>
    </row>
    <row r="54" spans="1:36" s="7" customFormat="1" hidden="1" x14ac:dyDescent="0.2">
      <c r="A54" s="132">
        <v>4223</v>
      </c>
      <c r="B54" s="106" t="s">
        <v>169</v>
      </c>
      <c r="C54" s="93">
        <f t="shared" si="18"/>
        <v>0</v>
      </c>
      <c r="D54" s="90"/>
      <c r="E54" s="90"/>
      <c r="F54" s="90"/>
      <c r="G54" s="90"/>
      <c r="H54" s="90"/>
      <c r="I54" s="90"/>
      <c r="J54" s="90"/>
      <c r="K54" s="93">
        <f t="shared" si="6"/>
        <v>0</v>
      </c>
      <c r="L54" s="90"/>
      <c r="M54" s="90"/>
      <c r="N54" s="90"/>
      <c r="O54" s="90"/>
      <c r="P54" s="90"/>
      <c r="Q54" s="90"/>
      <c r="R54" s="90"/>
      <c r="S54" s="93">
        <f t="shared" si="19"/>
        <v>0</v>
      </c>
      <c r="T54" s="90"/>
      <c r="U54" s="90"/>
      <c r="V54" s="90"/>
      <c r="W54" s="90"/>
      <c r="X54" s="90"/>
      <c r="Y54" s="90"/>
      <c r="Z54" s="90"/>
      <c r="AA54" s="94"/>
      <c r="AB54" s="94"/>
      <c r="AC54" s="94"/>
      <c r="AD54" s="94"/>
      <c r="AE54" s="94"/>
      <c r="AF54" s="94"/>
      <c r="AG54" s="94"/>
      <c r="AH54" s="94"/>
      <c r="AI54" s="94"/>
      <c r="AJ54" s="94"/>
    </row>
    <row r="55" spans="1:36" s="7" customFormat="1" hidden="1" x14ac:dyDescent="0.2">
      <c r="A55" s="132">
        <v>4224</v>
      </c>
      <c r="B55" s="106" t="s">
        <v>171</v>
      </c>
      <c r="C55" s="93">
        <f t="shared" si="18"/>
        <v>0</v>
      </c>
      <c r="D55" s="90"/>
      <c r="E55" s="90"/>
      <c r="F55" s="90"/>
      <c r="G55" s="90"/>
      <c r="H55" s="90"/>
      <c r="I55" s="90"/>
      <c r="J55" s="90"/>
      <c r="K55" s="93">
        <f t="shared" si="6"/>
        <v>0</v>
      </c>
      <c r="L55" s="90"/>
      <c r="M55" s="90"/>
      <c r="N55" s="90"/>
      <c r="O55" s="90"/>
      <c r="P55" s="90"/>
      <c r="Q55" s="90"/>
      <c r="R55" s="90"/>
      <c r="S55" s="93">
        <f t="shared" si="19"/>
        <v>0</v>
      </c>
      <c r="T55" s="90"/>
      <c r="U55" s="90"/>
      <c r="V55" s="90"/>
      <c r="W55" s="90"/>
      <c r="X55" s="90"/>
      <c r="Y55" s="90"/>
      <c r="Z55" s="90"/>
      <c r="AA55" s="94"/>
      <c r="AB55" s="94"/>
      <c r="AC55" s="94"/>
      <c r="AD55" s="94"/>
      <c r="AE55" s="94"/>
      <c r="AF55" s="94"/>
      <c r="AG55" s="94"/>
      <c r="AH55" s="94"/>
      <c r="AI55" s="94"/>
      <c r="AJ55" s="94"/>
    </row>
    <row r="56" spans="1:36" s="7" customFormat="1" hidden="1" x14ac:dyDescent="0.2">
      <c r="A56" s="132">
        <v>4225</v>
      </c>
      <c r="B56" s="106" t="s">
        <v>347</v>
      </c>
      <c r="C56" s="93">
        <f t="shared" si="18"/>
        <v>0</v>
      </c>
      <c r="D56" s="90"/>
      <c r="E56" s="90"/>
      <c r="F56" s="90"/>
      <c r="G56" s="90"/>
      <c r="H56" s="90"/>
      <c r="I56" s="90"/>
      <c r="J56" s="90"/>
      <c r="K56" s="93">
        <f t="shared" si="6"/>
        <v>0</v>
      </c>
      <c r="L56" s="90"/>
      <c r="M56" s="90"/>
      <c r="N56" s="90"/>
      <c r="O56" s="90"/>
      <c r="P56" s="90"/>
      <c r="Q56" s="90"/>
      <c r="R56" s="90"/>
      <c r="S56" s="93">
        <f t="shared" si="19"/>
        <v>0</v>
      </c>
      <c r="T56" s="90"/>
      <c r="U56" s="90"/>
      <c r="V56" s="90"/>
      <c r="W56" s="90"/>
      <c r="X56" s="90"/>
      <c r="Y56" s="90"/>
      <c r="Z56" s="90"/>
      <c r="AA56" s="94"/>
      <c r="AB56" s="94"/>
      <c r="AC56" s="94"/>
      <c r="AD56" s="94"/>
      <c r="AE56" s="94"/>
      <c r="AF56" s="94"/>
      <c r="AG56" s="94"/>
      <c r="AH56" s="94"/>
      <c r="AI56" s="94"/>
      <c r="AJ56" s="94"/>
    </row>
    <row r="57" spans="1:36" s="7" customFormat="1" hidden="1" x14ac:dyDescent="0.2">
      <c r="A57" s="132">
        <v>4226</v>
      </c>
      <c r="B57" s="106" t="s">
        <v>175</v>
      </c>
      <c r="C57" s="93">
        <f t="shared" si="18"/>
        <v>0</v>
      </c>
      <c r="D57" s="90"/>
      <c r="E57" s="90"/>
      <c r="F57" s="90"/>
      <c r="G57" s="90"/>
      <c r="H57" s="90"/>
      <c r="I57" s="90"/>
      <c r="J57" s="90"/>
      <c r="K57" s="93">
        <f t="shared" si="6"/>
        <v>0</v>
      </c>
      <c r="L57" s="90"/>
      <c r="M57" s="90"/>
      <c r="N57" s="90"/>
      <c r="O57" s="90"/>
      <c r="P57" s="90"/>
      <c r="Q57" s="90"/>
      <c r="R57" s="90"/>
      <c r="S57" s="93">
        <f t="shared" si="19"/>
        <v>0</v>
      </c>
      <c r="T57" s="90"/>
      <c r="U57" s="90"/>
      <c r="V57" s="90"/>
      <c r="W57" s="90"/>
      <c r="X57" s="90"/>
      <c r="Y57" s="90"/>
      <c r="Z57" s="90"/>
      <c r="AA57" s="94"/>
      <c r="AB57" s="94"/>
      <c r="AC57" s="94"/>
      <c r="AD57" s="94"/>
      <c r="AE57" s="94"/>
      <c r="AF57" s="94"/>
      <c r="AG57" s="94"/>
      <c r="AH57" s="94"/>
      <c r="AI57" s="94"/>
      <c r="AJ57" s="94"/>
    </row>
    <row r="58" spans="1:36" s="7" customFormat="1" hidden="1" x14ac:dyDescent="0.2">
      <c r="A58" s="132">
        <v>4227</v>
      </c>
      <c r="B58" s="107" t="s">
        <v>47</v>
      </c>
      <c r="C58" s="93">
        <f t="shared" si="18"/>
        <v>0</v>
      </c>
      <c r="D58" s="90"/>
      <c r="E58" s="90"/>
      <c r="F58" s="90"/>
      <c r="G58" s="90"/>
      <c r="H58" s="90"/>
      <c r="I58" s="90"/>
      <c r="J58" s="90"/>
      <c r="K58" s="93">
        <f t="shared" si="6"/>
        <v>0</v>
      </c>
      <c r="L58" s="90"/>
      <c r="M58" s="90"/>
      <c r="N58" s="90"/>
      <c r="O58" s="90"/>
      <c r="P58" s="90"/>
      <c r="Q58" s="90"/>
      <c r="R58" s="90"/>
      <c r="S58" s="93">
        <f t="shared" si="19"/>
        <v>0</v>
      </c>
      <c r="T58" s="90"/>
      <c r="U58" s="90"/>
      <c r="V58" s="90"/>
      <c r="W58" s="90"/>
      <c r="X58" s="90"/>
      <c r="Y58" s="90"/>
      <c r="Z58" s="90"/>
      <c r="AA58" s="94"/>
      <c r="AB58" s="94"/>
      <c r="AC58" s="94"/>
      <c r="AD58" s="94"/>
      <c r="AE58" s="94"/>
      <c r="AF58" s="94"/>
      <c r="AG58" s="94"/>
      <c r="AH58" s="94"/>
      <c r="AI58" s="94"/>
      <c r="AJ58" s="94"/>
    </row>
    <row r="59" spans="1:36" s="7" customFormat="1" hidden="1" x14ac:dyDescent="0.2">
      <c r="A59" s="132">
        <v>4231</v>
      </c>
      <c r="B59" s="106" t="s">
        <v>180</v>
      </c>
      <c r="C59" s="93">
        <f t="shared" si="18"/>
        <v>0</v>
      </c>
      <c r="D59" s="90"/>
      <c r="E59" s="90"/>
      <c r="F59" s="90"/>
      <c r="G59" s="90"/>
      <c r="H59" s="90"/>
      <c r="I59" s="90"/>
      <c r="J59" s="90"/>
      <c r="K59" s="93">
        <f t="shared" si="6"/>
        <v>0</v>
      </c>
      <c r="L59" s="90"/>
      <c r="M59" s="90"/>
      <c r="N59" s="90"/>
      <c r="O59" s="90"/>
      <c r="P59" s="90"/>
      <c r="Q59" s="90"/>
      <c r="R59" s="90"/>
      <c r="S59" s="93">
        <f t="shared" si="19"/>
        <v>0</v>
      </c>
      <c r="T59" s="90"/>
      <c r="U59" s="90"/>
      <c r="V59" s="90"/>
      <c r="W59" s="90"/>
      <c r="X59" s="90"/>
      <c r="Y59" s="90"/>
      <c r="Z59" s="90"/>
      <c r="AA59" s="94"/>
      <c r="AB59" s="94"/>
      <c r="AC59" s="94"/>
      <c r="AD59" s="94"/>
      <c r="AE59" s="94"/>
      <c r="AF59" s="94"/>
      <c r="AG59" s="94"/>
      <c r="AH59" s="94"/>
      <c r="AI59" s="94"/>
      <c r="AJ59" s="94"/>
    </row>
    <row r="60" spans="1:36" s="7" customFormat="1" x14ac:dyDescent="0.2">
      <c r="A60" s="132">
        <v>4241</v>
      </c>
      <c r="B60" s="106" t="s">
        <v>348</v>
      </c>
      <c r="C60" s="93">
        <f t="shared" si="18"/>
        <v>1500</v>
      </c>
      <c r="D60" s="90"/>
      <c r="E60" s="90">
        <v>500</v>
      </c>
      <c r="F60" s="90"/>
      <c r="G60" s="90">
        <v>1000</v>
      </c>
      <c r="H60" s="90"/>
      <c r="I60" s="90"/>
      <c r="J60" s="90"/>
      <c r="K60" s="93">
        <f t="shared" si="6"/>
        <v>1500</v>
      </c>
      <c r="L60" s="90"/>
      <c r="M60" s="90">
        <v>500</v>
      </c>
      <c r="N60" s="90"/>
      <c r="O60" s="90">
        <v>1000</v>
      </c>
      <c r="P60" s="90"/>
      <c r="Q60" s="90"/>
      <c r="R60" s="90"/>
      <c r="S60" s="93">
        <f t="shared" si="19"/>
        <v>1500</v>
      </c>
      <c r="T60" s="90"/>
      <c r="U60" s="90">
        <v>500</v>
      </c>
      <c r="V60" s="90"/>
      <c r="W60" s="90">
        <v>1000</v>
      </c>
      <c r="X60" s="90"/>
      <c r="Y60" s="90"/>
      <c r="Z60" s="90"/>
      <c r="AA60" s="94"/>
      <c r="AB60" s="94"/>
      <c r="AC60" s="94"/>
      <c r="AD60" s="94"/>
      <c r="AE60" s="94"/>
      <c r="AF60" s="94"/>
      <c r="AG60" s="94"/>
      <c r="AH60" s="94"/>
      <c r="AI60" s="94"/>
      <c r="AJ60" s="94"/>
    </row>
    <row r="61" spans="1:36" s="7" customFormat="1" ht="28.5" customHeight="1" x14ac:dyDescent="0.2">
      <c r="A61" s="97" t="s">
        <v>40</v>
      </c>
      <c r="B61" s="98" t="s">
        <v>349</v>
      </c>
      <c r="C61" s="99">
        <f>SUM(C62)</f>
        <v>0</v>
      </c>
      <c r="D61" s="99">
        <f t="shared" ref="D61:Z61" si="20">SUM(D62)</f>
        <v>0</v>
      </c>
      <c r="E61" s="99">
        <f t="shared" si="20"/>
        <v>0</v>
      </c>
      <c r="F61" s="99">
        <f t="shared" si="20"/>
        <v>0</v>
      </c>
      <c r="G61" s="99">
        <f t="shared" si="20"/>
        <v>0</v>
      </c>
      <c r="H61" s="99">
        <f t="shared" si="20"/>
        <v>0</v>
      </c>
      <c r="I61" s="99">
        <f t="shared" si="20"/>
        <v>0</v>
      </c>
      <c r="J61" s="99">
        <f t="shared" si="20"/>
        <v>0</v>
      </c>
      <c r="K61" s="99">
        <f t="shared" si="20"/>
        <v>0</v>
      </c>
      <c r="L61" s="99">
        <f t="shared" si="20"/>
        <v>0</v>
      </c>
      <c r="M61" s="99">
        <f t="shared" si="20"/>
        <v>0</v>
      </c>
      <c r="N61" s="99">
        <f t="shared" si="20"/>
        <v>0</v>
      </c>
      <c r="O61" s="99">
        <f t="shared" si="20"/>
        <v>0</v>
      </c>
      <c r="P61" s="99">
        <f t="shared" si="20"/>
        <v>0</v>
      </c>
      <c r="Q61" s="99">
        <f t="shared" si="20"/>
        <v>0</v>
      </c>
      <c r="R61" s="99">
        <f t="shared" si="20"/>
        <v>0</v>
      </c>
      <c r="S61" s="99">
        <f t="shared" si="20"/>
        <v>0</v>
      </c>
      <c r="T61" s="99">
        <f t="shared" si="20"/>
        <v>0</v>
      </c>
      <c r="U61" s="99">
        <f t="shared" si="20"/>
        <v>0</v>
      </c>
      <c r="V61" s="99">
        <f t="shared" si="20"/>
        <v>0</v>
      </c>
      <c r="W61" s="99">
        <f t="shared" si="20"/>
        <v>0</v>
      </c>
      <c r="X61" s="99">
        <f t="shared" si="20"/>
        <v>0</v>
      </c>
      <c r="Y61" s="99">
        <f t="shared" si="20"/>
        <v>0</v>
      </c>
      <c r="Z61" s="99">
        <f t="shared" si="20"/>
        <v>0</v>
      </c>
      <c r="AA61" s="94"/>
      <c r="AB61" s="94"/>
      <c r="AC61" s="94"/>
      <c r="AD61" s="94"/>
      <c r="AE61" s="94"/>
      <c r="AF61" s="94"/>
      <c r="AG61" s="94"/>
      <c r="AH61" s="94"/>
      <c r="AI61" s="94"/>
      <c r="AJ61" s="94"/>
    </row>
    <row r="62" spans="1:36" s="7" customFormat="1" ht="24" x14ac:dyDescent="0.2">
      <c r="A62" s="132">
        <v>4511</v>
      </c>
      <c r="B62" s="106" t="s">
        <v>48</v>
      </c>
      <c r="C62" s="93">
        <f t="shared" si="18"/>
        <v>0</v>
      </c>
      <c r="D62" s="93">
        <v>0</v>
      </c>
      <c r="E62" s="93">
        <v>0</v>
      </c>
      <c r="F62" s="93">
        <v>0</v>
      </c>
      <c r="G62" s="93">
        <v>0</v>
      </c>
      <c r="H62" s="93">
        <v>0</v>
      </c>
      <c r="I62" s="93">
        <v>0</v>
      </c>
      <c r="J62" s="93">
        <v>0</v>
      </c>
      <c r="K62" s="93">
        <f t="shared" si="6"/>
        <v>0</v>
      </c>
      <c r="L62" s="93"/>
      <c r="M62" s="93"/>
      <c r="N62" s="93"/>
      <c r="O62" s="93"/>
      <c r="P62" s="93"/>
      <c r="Q62" s="93"/>
      <c r="R62" s="93"/>
      <c r="S62" s="93">
        <f t="shared" ref="S62" si="21">SUM(T62:Z62)</f>
        <v>0</v>
      </c>
      <c r="T62" s="93"/>
      <c r="U62" s="93"/>
      <c r="V62" s="93"/>
      <c r="W62" s="93"/>
      <c r="X62" s="93"/>
      <c r="Y62" s="93"/>
      <c r="Z62" s="93"/>
      <c r="AA62" s="94"/>
      <c r="AB62" s="94"/>
      <c r="AC62" s="94"/>
      <c r="AD62" s="94"/>
      <c r="AE62" s="94"/>
      <c r="AF62" s="94"/>
      <c r="AG62" s="94"/>
      <c r="AH62" s="94"/>
      <c r="AI62" s="94"/>
      <c r="AJ62" s="94"/>
    </row>
    <row r="63" spans="1:36" s="7" customFormat="1" ht="28.5" customHeight="1" x14ac:dyDescent="0.2">
      <c r="A63" s="97" t="s">
        <v>38</v>
      </c>
      <c r="B63" s="98" t="s">
        <v>350</v>
      </c>
      <c r="C63" s="99">
        <f>SUM(C64:C65)</f>
        <v>160000</v>
      </c>
      <c r="D63" s="99">
        <f t="shared" ref="D63:Z63" si="22">SUM(D64:D65)</f>
        <v>0</v>
      </c>
      <c r="E63" s="99">
        <f t="shared" si="22"/>
        <v>0</v>
      </c>
      <c r="F63" s="99">
        <f t="shared" si="22"/>
        <v>0</v>
      </c>
      <c r="G63" s="99">
        <f t="shared" si="22"/>
        <v>160000</v>
      </c>
      <c r="H63" s="99">
        <f t="shared" si="22"/>
        <v>0</v>
      </c>
      <c r="I63" s="99">
        <f t="shared" si="22"/>
        <v>0</v>
      </c>
      <c r="J63" s="99">
        <f t="shared" si="22"/>
        <v>0</v>
      </c>
      <c r="K63" s="99">
        <f t="shared" si="22"/>
        <v>160000</v>
      </c>
      <c r="L63" s="99">
        <f t="shared" si="22"/>
        <v>0</v>
      </c>
      <c r="M63" s="99">
        <f t="shared" si="22"/>
        <v>0</v>
      </c>
      <c r="N63" s="99">
        <f t="shared" si="22"/>
        <v>0</v>
      </c>
      <c r="O63" s="99">
        <f t="shared" si="22"/>
        <v>160000</v>
      </c>
      <c r="P63" s="99">
        <f t="shared" si="22"/>
        <v>0</v>
      </c>
      <c r="Q63" s="99">
        <f t="shared" si="22"/>
        <v>0</v>
      </c>
      <c r="R63" s="99">
        <f t="shared" si="22"/>
        <v>0</v>
      </c>
      <c r="S63" s="99">
        <f t="shared" si="22"/>
        <v>160000</v>
      </c>
      <c r="T63" s="99">
        <f t="shared" si="22"/>
        <v>0</v>
      </c>
      <c r="U63" s="99">
        <f t="shared" si="22"/>
        <v>0</v>
      </c>
      <c r="V63" s="99">
        <f t="shared" si="22"/>
        <v>0</v>
      </c>
      <c r="W63" s="99">
        <f t="shared" si="22"/>
        <v>160000</v>
      </c>
      <c r="X63" s="99">
        <f t="shared" si="22"/>
        <v>0</v>
      </c>
      <c r="Y63" s="99">
        <f t="shared" si="22"/>
        <v>0</v>
      </c>
      <c r="Z63" s="99">
        <f t="shared" si="22"/>
        <v>0</v>
      </c>
      <c r="AA63" s="94"/>
      <c r="AB63" s="94"/>
      <c r="AC63" s="94"/>
      <c r="AD63" s="94"/>
      <c r="AE63" s="94"/>
      <c r="AF63" s="94"/>
      <c r="AG63" s="94"/>
      <c r="AH63" s="94"/>
      <c r="AI63" s="94"/>
      <c r="AJ63" s="94"/>
    </row>
    <row r="64" spans="1:36" s="7" customFormat="1" x14ac:dyDescent="0.2">
      <c r="A64" s="132" t="s">
        <v>138</v>
      </c>
      <c r="B64" s="106" t="s">
        <v>366</v>
      </c>
      <c r="C64" s="93">
        <f t="shared" si="18"/>
        <v>80000</v>
      </c>
      <c r="D64" s="90"/>
      <c r="E64" s="90"/>
      <c r="F64" s="90"/>
      <c r="G64" s="90">
        <v>80000</v>
      </c>
      <c r="H64" s="90"/>
      <c r="I64" s="90"/>
      <c r="J64" s="90"/>
      <c r="K64" s="93">
        <f t="shared" si="6"/>
        <v>110000</v>
      </c>
      <c r="L64" s="90"/>
      <c r="M64" s="90"/>
      <c r="N64" s="90"/>
      <c r="O64" s="90">
        <v>110000</v>
      </c>
      <c r="P64" s="90"/>
      <c r="Q64" s="90"/>
      <c r="R64" s="90"/>
      <c r="S64" s="93">
        <f t="shared" ref="S64:S65" si="23">SUM(T64:Z64)</f>
        <v>110000</v>
      </c>
      <c r="T64" s="90"/>
      <c r="U64" s="90"/>
      <c r="V64" s="90"/>
      <c r="W64" s="90">
        <v>110000</v>
      </c>
      <c r="X64" s="90"/>
      <c r="Y64" s="90"/>
      <c r="Z64" s="90"/>
      <c r="AA64" s="94"/>
      <c r="AB64" s="94"/>
      <c r="AC64" s="94"/>
      <c r="AD64" s="94"/>
      <c r="AE64" s="94"/>
      <c r="AF64" s="94"/>
      <c r="AG64" s="94"/>
      <c r="AH64" s="94"/>
      <c r="AI64" s="94"/>
      <c r="AJ64" s="94"/>
    </row>
    <row r="65" spans="1:36" s="7" customFormat="1" ht="11.25" customHeight="1" x14ac:dyDescent="0.2">
      <c r="A65" s="133" t="s">
        <v>351</v>
      </c>
      <c r="B65" s="106" t="s">
        <v>348</v>
      </c>
      <c r="C65" s="93">
        <f t="shared" si="18"/>
        <v>80000</v>
      </c>
      <c r="D65" s="90"/>
      <c r="E65" s="90"/>
      <c r="F65" s="90"/>
      <c r="G65" s="90">
        <v>80000</v>
      </c>
      <c r="H65" s="90"/>
      <c r="I65" s="90"/>
      <c r="J65" s="90"/>
      <c r="K65" s="93">
        <f t="shared" si="6"/>
        <v>50000</v>
      </c>
      <c r="L65" s="90"/>
      <c r="M65" s="90"/>
      <c r="N65" s="90"/>
      <c r="O65" s="90">
        <v>50000</v>
      </c>
      <c r="P65" s="90"/>
      <c r="Q65" s="90"/>
      <c r="R65" s="90"/>
      <c r="S65" s="93">
        <f t="shared" si="23"/>
        <v>50000</v>
      </c>
      <c r="T65" s="90"/>
      <c r="U65" s="90"/>
      <c r="V65" s="90"/>
      <c r="W65" s="90">
        <v>50000</v>
      </c>
      <c r="X65" s="90"/>
      <c r="Y65" s="90"/>
      <c r="Z65" s="90"/>
      <c r="AA65" s="94"/>
      <c r="AB65" s="94"/>
      <c r="AC65" s="94"/>
      <c r="AD65" s="94"/>
      <c r="AE65" s="94"/>
      <c r="AF65" s="94"/>
      <c r="AG65" s="94"/>
      <c r="AH65" s="94"/>
      <c r="AI65" s="94"/>
      <c r="AJ65" s="94"/>
    </row>
    <row r="66" spans="1:36" s="7" customFormat="1" ht="29.25" customHeight="1" x14ac:dyDescent="0.2">
      <c r="A66" s="97" t="s">
        <v>358</v>
      </c>
      <c r="B66" s="114" t="s">
        <v>352</v>
      </c>
      <c r="C66" s="115">
        <f>C67+C104+C117+C168+C213</f>
        <v>1252969.95</v>
      </c>
      <c r="D66" s="115">
        <f t="shared" ref="D66:Z66" si="24">D67+D104+D117+D168+D213</f>
        <v>124860.19</v>
      </c>
      <c r="E66" s="115">
        <f t="shared" si="24"/>
        <v>2000</v>
      </c>
      <c r="F66" s="115">
        <f t="shared" si="24"/>
        <v>398000</v>
      </c>
      <c r="G66" s="115">
        <f t="shared" si="24"/>
        <v>728109.76</v>
      </c>
      <c r="H66" s="115">
        <f t="shared" si="24"/>
        <v>0</v>
      </c>
      <c r="I66" s="115">
        <f t="shared" si="24"/>
        <v>0</v>
      </c>
      <c r="J66" s="115">
        <f t="shared" si="24"/>
        <v>0</v>
      </c>
      <c r="K66" s="115">
        <f t="shared" si="24"/>
        <v>1177894.5899999999</v>
      </c>
      <c r="L66" s="115">
        <f t="shared" si="24"/>
        <v>124860.19</v>
      </c>
      <c r="M66" s="115">
        <f t="shared" si="24"/>
        <v>2000</v>
      </c>
      <c r="N66" s="115">
        <f t="shared" si="24"/>
        <v>433700</v>
      </c>
      <c r="O66" s="115">
        <f t="shared" si="24"/>
        <v>617334.4</v>
      </c>
      <c r="P66" s="115">
        <f t="shared" si="24"/>
        <v>0</v>
      </c>
      <c r="Q66" s="115">
        <f t="shared" si="24"/>
        <v>0</v>
      </c>
      <c r="R66" s="115">
        <f t="shared" si="24"/>
        <v>0</v>
      </c>
      <c r="S66" s="115">
        <f t="shared" si="24"/>
        <v>1101040.19</v>
      </c>
      <c r="T66" s="115">
        <f t="shared" si="24"/>
        <v>124860.19</v>
      </c>
      <c r="U66" s="115">
        <f t="shared" si="24"/>
        <v>2000</v>
      </c>
      <c r="V66" s="115">
        <f t="shared" si="24"/>
        <v>433700</v>
      </c>
      <c r="W66" s="115">
        <f t="shared" si="24"/>
        <v>540480</v>
      </c>
      <c r="X66" s="115">
        <f t="shared" si="24"/>
        <v>0</v>
      </c>
      <c r="Y66" s="115">
        <f t="shared" si="24"/>
        <v>0</v>
      </c>
      <c r="Z66" s="115">
        <f t="shared" si="24"/>
        <v>0</v>
      </c>
      <c r="AA66" s="94"/>
      <c r="AB66" s="94"/>
      <c r="AC66" s="94"/>
      <c r="AD66" s="94"/>
      <c r="AE66" s="94"/>
      <c r="AF66" s="94"/>
      <c r="AG66" s="94"/>
      <c r="AH66" s="94"/>
      <c r="AI66" s="94"/>
      <c r="AJ66" s="94"/>
    </row>
    <row r="67" spans="1:36" s="7" customFormat="1" ht="12.75" customHeight="1" x14ac:dyDescent="0.2">
      <c r="A67" s="97" t="s">
        <v>359</v>
      </c>
      <c r="B67" s="108" t="s">
        <v>353</v>
      </c>
      <c r="C67" s="99">
        <f t="shared" ref="C67:Z67" si="25">C69+C76</f>
        <v>968325</v>
      </c>
      <c r="D67" s="99">
        <f t="shared" si="25"/>
        <v>0</v>
      </c>
      <c r="E67" s="99">
        <f t="shared" si="25"/>
        <v>0</v>
      </c>
      <c r="F67" s="99">
        <f t="shared" si="25"/>
        <v>398000</v>
      </c>
      <c r="G67" s="99">
        <f t="shared" si="25"/>
        <v>570325</v>
      </c>
      <c r="H67" s="99">
        <f t="shared" si="25"/>
        <v>0</v>
      </c>
      <c r="I67" s="99">
        <f t="shared" si="25"/>
        <v>0</v>
      </c>
      <c r="J67" s="99">
        <f t="shared" si="25"/>
        <v>0</v>
      </c>
      <c r="K67" s="99">
        <f t="shared" si="25"/>
        <v>974180</v>
      </c>
      <c r="L67" s="99">
        <f t="shared" si="25"/>
        <v>0</v>
      </c>
      <c r="M67" s="99">
        <f t="shared" si="25"/>
        <v>0</v>
      </c>
      <c r="N67" s="99">
        <f t="shared" si="25"/>
        <v>433700</v>
      </c>
      <c r="O67" s="99">
        <f t="shared" si="25"/>
        <v>540480</v>
      </c>
      <c r="P67" s="99">
        <f t="shared" si="25"/>
        <v>0</v>
      </c>
      <c r="Q67" s="99">
        <f t="shared" si="25"/>
        <v>0</v>
      </c>
      <c r="R67" s="99">
        <f t="shared" si="25"/>
        <v>0</v>
      </c>
      <c r="S67" s="99">
        <f t="shared" si="25"/>
        <v>974180</v>
      </c>
      <c r="T67" s="99">
        <f t="shared" si="25"/>
        <v>0</v>
      </c>
      <c r="U67" s="99">
        <f t="shared" si="25"/>
        <v>0</v>
      </c>
      <c r="V67" s="99">
        <f t="shared" si="25"/>
        <v>433700</v>
      </c>
      <c r="W67" s="99">
        <f t="shared" si="25"/>
        <v>540480</v>
      </c>
      <c r="X67" s="99">
        <f t="shared" si="25"/>
        <v>0</v>
      </c>
      <c r="Y67" s="99">
        <f t="shared" si="25"/>
        <v>0</v>
      </c>
      <c r="Z67" s="99">
        <f t="shared" si="25"/>
        <v>0</v>
      </c>
      <c r="AA67" s="94"/>
      <c r="AB67" s="94"/>
      <c r="AC67" s="94"/>
      <c r="AD67" s="94"/>
      <c r="AE67" s="94"/>
      <c r="AF67" s="94"/>
      <c r="AG67" s="94"/>
      <c r="AH67" s="94"/>
      <c r="AI67" s="94"/>
      <c r="AJ67" s="94"/>
    </row>
    <row r="68" spans="1:36" s="7" customFormat="1" x14ac:dyDescent="0.2">
      <c r="A68" s="88">
        <v>3</v>
      </c>
      <c r="B68" s="100" t="s">
        <v>339</v>
      </c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4"/>
      <c r="AB68" s="94"/>
      <c r="AC68" s="94"/>
      <c r="AD68" s="94"/>
      <c r="AE68" s="94"/>
      <c r="AF68" s="94"/>
      <c r="AG68" s="94"/>
      <c r="AH68" s="94"/>
      <c r="AI68" s="94"/>
      <c r="AJ68" s="94"/>
    </row>
    <row r="69" spans="1:36" s="58" customFormat="1" x14ac:dyDescent="0.2">
      <c r="A69" s="101">
        <v>31</v>
      </c>
      <c r="B69" s="102" t="s">
        <v>21</v>
      </c>
      <c r="C69" s="103">
        <f t="shared" ref="C69:Z69" si="26">SUM(C70:C75)</f>
        <v>698325</v>
      </c>
      <c r="D69" s="103">
        <f t="shared" si="26"/>
        <v>0</v>
      </c>
      <c r="E69" s="103">
        <f t="shared" si="26"/>
        <v>0</v>
      </c>
      <c r="F69" s="103">
        <f t="shared" si="26"/>
        <v>140000</v>
      </c>
      <c r="G69" s="103">
        <f t="shared" si="26"/>
        <v>558325</v>
      </c>
      <c r="H69" s="103">
        <f t="shared" si="26"/>
        <v>0</v>
      </c>
      <c r="I69" s="103">
        <f t="shared" si="26"/>
        <v>0</v>
      </c>
      <c r="J69" s="103">
        <f t="shared" si="26"/>
        <v>0</v>
      </c>
      <c r="K69" s="103">
        <f t="shared" si="26"/>
        <v>706480</v>
      </c>
      <c r="L69" s="103">
        <f t="shared" si="26"/>
        <v>0</v>
      </c>
      <c r="M69" s="103">
        <f t="shared" si="26"/>
        <v>0</v>
      </c>
      <c r="N69" s="103">
        <f t="shared" si="26"/>
        <v>178000</v>
      </c>
      <c r="O69" s="103">
        <f t="shared" si="26"/>
        <v>528480</v>
      </c>
      <c r="P69" s="103">
        <f t="shared" si="26"/>
        <v>0</v>
      </c>
      <c r="Q69" s="103">
        <f t="shared" si="26"/>
        <v>0</v>
      </c>
      <c r="R69" s="103">
        <f t="shared" si="26"/>
        <v>0</v>
      </c>
      <c r="S69" s="103">
        <f t="shared" si="26"/>
        <v>706480</v>
      </c>
      <c r="T69" s="103">
        <f t="shared" si="26"/>
        <v>0</v>
      </c>
      <c r="U69" s="103">
        <f t="shared" si="26"/>
        <v>0</v>
      </c>
      <c r="V69" s="103">
        <f t="shared" si="26"/>
        <v>178000</v>
      </c>
      <c r="W69" s="103">
        <f t="shared" si="26"/>
        <v>528480</v>
      </c>
      <c r="X69" s="103">
        <f t="shared" si="26"/>
        <v>0</v>
      </c>
      <c r="Y69" s="103">
        <f t="shared" si="26"/>
        <v>0</v>
      </c>
      <c r="Z69" s="103">
        <f t="shared" si="26"/>
        <v>0</v>
      </c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1:36" x14ac:dyDescent="0.2">
      <c r="A70" s="105">
        <v>3111</v>
      </c>
      <c r="B70" s="89" t="s">
        <v>340</v>
      </c>
      <c r="C70" s="93">
        <f t="shared" ref="C70:C75" si="27">SUM(D70:J70)</f>
        <v>585000</v>
      </c>
      <c r="D70" s="90"/>
      <c r="E70" s="90"/>
      <c r="F70" s="90">
        <v>140000</v>
      </c>
      <c r="G70" s="90">
        <v>445000</v>
      </c>
      <c r="H70" s="90"/>
      <c r="I70" s="90"/>
      <c r="J70" s="90"/>
      <c r="K70" s="93">
        <f t="shared" ref="K70:K75" si="28">SUM(L70:R70)</f>
        <v>592000</v>
      </c>
      <c r="L70" s="90"/>
      <c r="M70" s="90"/>
      <c r="N70" s="90">
        <v>178000</v>
      </c>
      <c r="O70" s="90">
        <v>414000</v>
      </c>
      <c r="P70" s="90"/>
      <c r="Q70" s="90"/>
      <c r="R70" s="90"/>
      <c r="S70" s="93">
        <f t="shared" ref="S70:S75" si="29">SUM(T70:Z70)</f>
        <v>592000</v>
      </c>
      <c r="T70" s="90"/>
      <c r="U70" s="90"/>
      <c r="V70" s="90">
        <v>178000</v>
      </c>
      <c r="W70" s="90">
        <v>414000</v>
      </c>
      <c r="X70" s="90"/>
      <c r="Y70" s="90"/>
      <c r="Z70" s="90"/>
      <c r="AA70" s="91"/>
      <c r="AB70" s="91"/>
      <c r="AC70" s="91"/>
      <c r="AD70" s="91"/>
      <c r="AE70" s="91"/>
      <c r="AF70" s="91"/>
      <c r="AG70" s="91"/>
      <c r="AH70" s="91"/>
      <c r="AI70" s="91"/>
      <c r="AJ70" s="91"/>
    </row>
    <row r="71" spans="1:36" x14ac:dyDescent="0.2">
      <c r="A71" s="105">
        <v>3113</v>
      </c>
      <c r="B71" s="89" t="s">
        <v>56</v>
      </c>
      <c r="C71" s="93">
        <f t="shared" si="27"/>
        <v>0</v>
      </c>
      <c r="D71" s="90"/>
      <c r="E71" s="90"/>
      <c r="F71" s="90"/>
      <c r="G71" s="90"/>
      <c r="H71" s="90"/>
      <c r="I71" s="90"/>
      <c r="J71" s="90"/>
      <c r="K71" s="93">
        <f t="shared" si="28"/>
        <v>0</v>
      </c>
      <c r="L71" s="90"/>
      <c r="M71" s="90"/>
      <c r="N71" s="90"/>
      <c r="O71" s="90"/>
      <c r="P71" s="90"/>
      <c r="Q71" s="90"/>
      <c r="R71" s="90"/>
      <c r="S71" s="93">
        <f t="shared" si="29"/>
        <v>0</v>
      </c>
      <c r="T71" s="90"/>
      <c r="U71" s="90"/>
      <c r="V71" s="90"/>
      <c r="W71" s="90"/>
      <c r="X71" s="90"/>
      <c r="Y71" s="90"/>
      <c r="Z71" s="90"/>
      <c r="AA71" s="91"/>
      <c r="AB71" s="91"/>
      <c r="AC71" s="91"/>
      <c r="AD71" s="91"/>
      <c r="AE71" s="91"/>
      <c r="AF71" s="91"/>
      <c r="AG71" s="91"/>
      <c r="AH71" s="91"/>
      <c r="AI71" s="91"/>
      <c r="AJ71" s="91"/>
    </row>
    <row r="72" spans="1:36" x14ac:dyDescent="0.2">
      <c r="A72" s="105">
        <v>3114</v>
      </c>
      <c r="B72" s="89" t="s">
        <v>58</v>
      </c>
      <c r="C72" s="93">
        <f t="shared" si="27"/>
        <v>0</v>
      </c>
      <c r="D72" s="90"/>
      <c r="E72" s="90"/>
      <c r="F72" s="90"/>
      <c r="G72" s="90"/>
      <c r="H72" s="90"/>
      <c r="I72" s="90"/>
      <c r="J72" s="90"/>
      <c r="K72" s="93">
        <f t="shared" si="28"/>
        <v>0</v>
      </c>
      <c r="L72" s="90"/>
      <c r="M72" s="90"/>
      <c r="N72" s="90"/>
      <c r="O72" s="90"/>
      <c r="P72" s="90"/>
      <c r="Q72" s="90"/>
      <c r="R72" s="90"/>
      <c r="S72" s="93">
        <f t="shared" si="29"/>
        <v>0</v>
      </c>
      <c r="T72" s="90"/>
      <c r="U72" s="90"/>
      <c r="V72" s="90"/>
      <c r="W72" s="90"/>
      <c r="X72" s="90"/>
      <c r="Y72" s="90"/>
      <c r="Z72" s="90"/>
      <c r="AA72" s="91"/>
      <c r="AB72" s="91"/>
      <c r="AC72" s="91"/>
      <c r="AD72" s="91"/>
      <c r="AE72" s="91"/>
      <c r="AF72" s="91"/>
      <c r="AG72" s="91"/>
      <c r="AH72" s="91"/>
      <c r="AI72" s="91"/>
      <c r="AJ72" s="91"/>
    </row>
    <row r="73" spans="1:36" x14ac:dyDescent="0.2">
      <c r="A73" s="105">
        <v>3121</v>
      </c>
      <c r="B73" s="89" t="s">
        <v>23</v>
      </c>
      <c r="C73" s="93">
        <f t="shared" si="27"/>
        <v>16800</v>
      </c>
      <c r="D73" s="90"/>
      <c r="E73" s="90"/>
      <c r="F73" s="90"/>
      <c r="G73" s="90">
        <v>16800</v>
      </c>
      <c r="H73" s="90"/>
      <c r="I73" s="90"/>
      <c r="J73" s="90"/>
      <c r="K73" s="93">
        <f t="shared" si="28"/>
        <v>16800</v>
      </c>
      <c r="L73" s="90"/>
      <c r="M73" s="90"/>
      <c r="N73" s="90"/>
      <c r="O73" s="90">
        <v>16800</v>
      </c>
      <c r="P73" s="90"/>
      <c r="Q73" s="90"/>
      <c r="R73" s="90"/>
      <c r="S73" s="93">
        <f t="shared" si="29"/>
        <v>16800</v>
      </c>
      <c r="T73" s="90"/>
      <c r="U73" s="90"/>
      <c r="V73" s="90"/>
      <c r="W73" s="90">
        <v>16800</v>
      </c>
      <c r="X73" s="90"/>
      <c r="Y73" s="90"/>
      <c r="Z73" s="90"/>
      <c r="AA73" s="91"/>
      <c r="AB73" s="91"/>
      <c r="AC73" s="91"/>
      <c r="AD73" s="91"/>
      <c r="AE73" s="91"/>
      <c r="AF73" s="91"/>
      <c r="AG73" s="91"/>
      <c r="AH73" s="91"/>
      <c r="AI73" s="91"/>
      <c r="AJ73" s="91"/>
    </row>
    <row r="74" spans="1:36" x14ac:dyDescent="0.2">
      <c r="A74" s="105">
        <v>3131</v>
      </c>
      <c r="B74" s="89" t="s">
        <v>341</v>
      </c>
      <c r="C74" s="93">
        <f t="shared" si="27"/>
        <v>0</v>
      </c>
      <c r="D74" s="90"/>
      <c r="E74" s="90"/>
      <c r="F74" s="90"/>
      <c r="G74" s="90"/>
      <c r="H74" s="90"/>
      <c r="I74" s="90"/>
      <c r="J74" s="90"/>
      <c r="K74" s="93">
        <f t="shared" si="28"/>
        <v>0</v>
      </c>
      <c r="L74" s="90"/>
      <c r="M74" s="90"/>
      <c r="N74" s="90"/>
      <c r="O74" s="90"/>
      <c r="P74" s="90"/>
      <c r="Q74" s="90"/>
      <c r="R74" s="90"/>
      <c r="S74" s="93">
        <f t="shared" si="29"/>
        <v>0</v>
      </c>
      <c r="T74" s="90"/>
      <c r="U74" s="90"/>
      <c r="V74" s="90"/>
      <c r="W74" s="90"/>
      <c r="X74" s="90"/>
      <c r="Y74" s="90"/>
      <c r="Z74" s="90"/>
      <c r="AA74" s="91"/>
      <c r="AB74" s="91"/>
      <c r="AC74" s="91"/>
      <c r="AD74" s="91"/>
      <c r="AE74" s="91"/>
      <c r="AF74" s="91"/>
      <c r="AG74" s="91"/>
      <c r="AH74" s="91"/>
      <c r="AI74" s="91"/>
      <c r="AJ74" s="91"/>
    </row>
    <row r="75" spans="1:36" ht="25.5" x14ac:dyDescent="0.2">
      <c r="A75" s="105">
        <v>3132</v>
      </c>
      <c r="B75" s="89" t="s">
        <v>44</v>
      </c>
      <c r="C75" s="93">
        <f t="shared" si="27"/>
        <v>96525</v>
      </c>
      <c r="D75" s="90"/>
      <c r="E75" s="90"/>
      <c r="F75" s="90"/>
      <c r="G75" s="90">
        <v>96525</v>
      </c>
      <c r="H75" s="90"/>
      <c r="I75" s="90"/>
      <c r="J75" s="90"/>
      <c r="K75" s="93">
        <f t="shared" si="28"/>
        <v>97680</v>
      </c>
      <c r="L75" s="90"/>
      <c r="M75" s="90"/>
      <c r="N75" s="90"/>
      <c r="O75" s="90">
        <v>97680</v>
      </c>
      <c r="P75" s="90"/>
      <c r="Q75" s="90"/>
      <c r="R75" s="90"/>
      <c r="S75" s="93">
        <f t="shared" si="29"/>
        <v>97680</v>
      </c>
      <c r="T75" s="90"/>
      <c r="U75" s="90"/>
      <c r="V75" s="90"/>
      <c r="W75" s="90">
        <v>97680</v>
      </c>
      <c r="X75" s="90"/>
      <c r="Y75" s="90"/>
      <c r="Z75" s="90"/>
      <c r="AA75" s="91"/>
      <c r="AB75" s="91"/>
      <c r="AC75" s="91"/>
      <c r="AD75" s="91"/>
      <c r="AE75" s="91"/>
      <c r="AF75" s="91"/>
      <c r="AG75" s="91"/>
      <c r="AH75" s="91"/>
      <c r="AI75" s="91"/>
      <c r="AJ75" s="91"/>
    </row>
    <row r="76" spans="1:36" s="58" customFormat="1" x14ac:dyDescent="0.2">
      <c r="A76" s="101">
        <v>32</v>
      </c>
      <c r="B76" s="102" t="s">
        <v>25</v>
      </c>
      <c r="C76" s="103">
        <f>SUM(C77:C102)</f>
        <v>270000</v>
      </c>
      <c r="D76" s="103">
        <f t="shared" ref="D76:Z76" si="30">SUM(D77:D102)</f>
        <v>0</v>
      </c>
      <c r="E76" s="103">
        <f t="shared" si="30"/>
        <v>0</v>
      </c>
      <c r="F76" s="103">
        <f t="shared" si="30"/>
        <v>258000</v>
      </c>
      <c r="G76" s="103">
        <f t="shared" si="30"/>
        <v>12000</v>
      </c>
      <c r="H76" s="103">
        <f t="shared" si="30"/>
        <v>0</v>
      </c>
      <c r="I76" s="103">
        <f t="shared" si="30"/>
        <v>0</v>
      </c>
      <c r="J76" s="103">
        <f t="shared" si="30"/>
        <v>0</v>
      </c>
      <c r="K76" s="103">
        <f t="shared" si="30"/>
        <v>267700</v>
      </c>
      <c r="L76" s="103">
        <f t="shared" si="30"/>
        <v>0</v>
      </c>
      <c r="M76" s="103">
        <f t="shared" si="30"/>
        <v>0</v>
      </c>
      <c r="N76" s="103">
        <f t="shared" si="30"/>
        <v>255700</v>
      </c>
      <c r="O76" s="103">
        <f t="shared" si="30"/>
        <v>12000</v>
      </c>
      <c r="P76" s="103">
        <f t="shared" si="30"/>
        <v>0</v>
      </c>
      <c r="Q76" s="103">
        <f t="shared" si="30"/>
        <v>0</v>
      </c>
      <c r="R76" s="103">
        <f t="shared" si="30"/>
        <v>0</v>
      </c>
      <c r="S76" s="103">
        <f t="shared" si="30"/>
        <v>267700</v>
      </c>
      <c r="T76" s="103">
        <f t="shared" si="30"/>
        <v>0</v>
      </c>
      <c r="U76" s="103">
        <f t="shared" si="30"/>
        <v>0</v>
      </c>
      <c r="V76" s="103">
        <f t="shared" si="30"/>
        <v>255700</v>
      </c>
      <c r="W76" s="103">
        <f t="shared" si="30"/>
        <v>12000</v>
      </c>
      <c r="X76" s="103">
        <f t="shared" si="30"/>
        <v>0</v>
      </c>
      <c r="Y76" s="103">
        <f t="shared" si="30"/>
        <v>0</v>
      </c>
      <c r="Z76" s="103">
        <f t="shared" si="30"/>
        <v>0</v>
      </c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</row>
    <row r="77" spans="1:36" s="7" customFormat="1" x14ac:dyDescent="0.2">
      <c r="A77" s="132">
        <v>3211</v>
      </c>
      <c r="B77" s="106" t="s">
        <v>64</v>
      </c>
      <c r="C77" s="93">
        <f t="shared" ref="C77:C102" si="31">SUM(D77:J77)</f>
        <v>0</v>
      </c>
      <c r="D77" s="90"/>
      <c r="E77" s="90"/>
      <c r="F77" s="90"/>
      <c r="G77" s="90"/>
      <c r="H77" s="90"/>
      <c r="I77" s="90"/>
      <c r="J77" s="90"/>
      <c r="K77" s="93">
        <f t="shared" ref="K77:K102" si="32">SUM(L77:R77)</f>
        <v>1000</v>
      </c>
      <c r="L77" s="90"/>
      <c r="M77" s="90"/>
      <c r="N77" s="90">
        <v>1000</v>
      </c>
      <c r="O77" s="90"/>
      <c r="P77" s="90"/>
      <c r="Q77" s="90"/>
      <c r="R77" s="90"/>
      <c r="S77" s="93">
        <f t="shared" ref="S77:S102" si="33">SUM(T77:Z77)</f>
        <v>1000</v>
      </c>
      <c r="T77" s="90"/>
      <c r="U77" s="90"/>
      <c r="V77" s="90">
        <v>1000</v>
      </c>
      <c r="W77" s="90"/>
      <c r="X77" s="90"/>
      <c r="Y77" s="90"/>
      <c r="Z77" s="90"/>
      <c r="AA77" s="94"/>
      <c r="AB77" s="94"/>
      <c r="AC77" s="94"/>
      <c r="AD77" s="94"/>
      <c r="AE77" s="94"/>
      <c r="AF77" s="94"/>
      <c r="AG77" s="94"/>
      <c r="AH77" s="94"/>
      <c r="AI77" s="94"/>
      <c r="AJ77" s="94"/>
    </row>
    <row r="78" spans="1:36" s="7" customFormat="1" ht="24" x14ac:dyDescent="0.2">
      <c r="A78" s="132">
        <v>3212</v>
      </c>
      <c r="B78" s="106" t="s">
        <v>66</v>
      </c>
      <c r="C78" s="93">
        <f t="shared" si="31"/>
        <v>12000</v>
      </c>
      <c r="D78" s="90"/>
      <c r="E78" s="90"/>
      <c r="F78" s="90"/>
      <c r="G78" s="90">
        <v>12000</v>
      </c>
      <c r="H78" s="90"/>
      <c r="I78" s="90"/>
      <c r="J78" s="90"/>
      <c r="K78" s="93">
        <f t="shared" si="32"/>
        <v>12000</v>
      </c>
      <c r="L78" s="90"/>
      <c r="M78" s="90"/>
      <c r="N78" s="90"/>
      <c r="O78" s="90">
        <v>12000</v>
      </c>
      <c r="P78" s="90"/>
      <c r="Q78" s="90"/>
      <c r="R78" s="90"/>
      <c r="S78" s="93">
        <f t="shared" si="33"/>
        <v>12000</v>
      </c>
      <c r="T78" s="90"/>
      <c r="U78" s="90"/>
      <c r="V78" s="90"/>
      <c r="W78" s="90">
        <v>12000</v>
      </c>
      <c r="X78" s="90"/>
      <c r="Y78" s="90"/>
      <c r="Z78" s="90"/>
      <c r="AA78" s="94"/>
      <c r="AB78" s="94"/>
      <c r="AC78" s="94"/>
      <c r="AD78" s="94"/>
      <c r="AE78" s="94"/>
      <c r="AF78" s="94"/>
      <c r="AG78" s="94"/>
      <c r="AH78" s="94"/>
      <c r="AI78" s="94"/>
      <c r="AJ78" s="94"/>
    </row>
    <row r="79" spans="1:36" s="7" customFormat="1" x14ac:dyDescent="0.2">
      <c r="A79" s="132">
        <v>3213</v>
      </c>
      <c r="B79" s="106" t="s">
        <v>68</v>
      </c>
      <c r="C79" s="93">
        <f t="shared" si="31"/>
        <v>0</v>
      </c>
      <c r="D79" s="90"/>
      <c r="E79" s="90"/>
      <c r="F79" s="90"/>
      <c r="G79" s="90"/>
      <c r="H79" s="90"/>
      <c r="I79" s="90"/>
      <c r="J79" s="90"/>
      <c r="K79" s="93">
        <f t="shared" si="32"/>
        <v>0</v>
      </c>
      <c r="L79" s="90"/>
      <c r="M79" s="90"/>
      <c r="N79" s="90"/>
      <c r="O79" s="90"/>
      <c r="P79" s="90"/>
      <c r="Q79" s="90"/>
      <c r="R79" s="90"/>
      <c r="S79" s="93">
        <f t="shared" si="33"/>
        <v>0</v>
      </c>
      <c r="T79" s="90"/>
      <c r="U79" s="90"/>
      <c r="V79" s="90"/>
      <c r="W79" s="90"/>
      <c r="X79" s="90"/>
      <c r="Y79" s="90"/>
      <c r="Z79" s="90"/>
      <c r="AA79" s="94"/>
      <c r="AB79" s="94"/>
      <c r="AC79" s="94"/>
      <c r="AD79" s="94"/>
      <c r="AE79" s="94"/>
      <c r="AF79" s="94"/>
      <c r="AG79" s="94"/>
      <c r="AH79" s="94"/>
      <c r="AI79" s="94"/>
      <c r="AJ79" s="94"/>
    </row>
    <row r="80" spans="1:36" s="7" customFormat="1" x14ac:dyDescent="0.2">
      <c r="A80" s="132">
        <v>3214</v>
      </c>
      <c r="B80" s="106" t="s">
        <v>70</v>
      </c>
      <c r="C80" s="93">
        <f t="shared" si="31"/>
        <v>0</v>
      </c>
      <c r="D80" s="90"/>
      <c r="E80" s="90"/>
      <c r="F80" s="90"/>
      <c r="G80" s="90"/>
      <c r="H80" s="90"/>
      <c r="I80" s="90"/>
      <c r="J80" s="90"/>
      <c r="K80" s="93">
        <f t="shared" si="32"/>
        <v>0</v>
      </c>
      <c r="L80" s="90"/>
      <c r="M80" s="90"/>
      <c r="N80" s="90"/>
      <c r="O80" s="90"/>
      <c r="P80" s="90"/>
      <c r="Q80" s="90"/>
      <c r="R80" s="90"/>
      <c r="S80" s="93">
        <f t="shared" si="33"/>
        <v>0</v>
      </c>
      <c r="T80" s="90"/>
      <c r="U80" s="90"/>
      <c r="V80" s="90"/>
      <c r="W80" s="90"/>
      <c r="X80" s="90"/>
      <c r="Y80" s="90"/>
      <c r="Z80" s="90"/>
      <c r="AA80" s="94"/>
      <c r="AB80" s="94"/>
      <c r="AC80" s="94"/>
      <c r="AD80" s="94"/>
      <c r="AE80" s="94"/>
      <c r="AF80" s="94"/>
      <c r="AG80" s="94"/>
      <c r="AH80" s="94"/>
      <c r="AI80" s="94"/>
      <c r="AJ80" s="94"/>
    </row>
    <row r="81" spans="1:36" s="7" customFormat="1" ht="19.5" customHeight="1" x14ac:dyDescent="0.2">
      <c r="A81" s="132">
        <v>3221</v>
      </c>
      <c r="B81" s="106" t="s">
        <v>45</v>
      </c>
      <c r="C81" s="93">
        <f t="shared" si="31"/>
        <v>5000</v>
      </c>
      <c r="D81" s="90"/>
      <c r="E81" s="90"/>
      <c r="F81" s="90">
        <v>5000</v>
      </c>
      <c r="G81" s="90"/>
      <c r="H81" s="90"/>
      <c r="I81" s="90"/>
      <c r="J81" s="90"/>
      <c r="K81" s="93">
        <f t="shared" si="32"/>
        <v>2000</v>
      </c>
      <c r="L81" s="90"/>
      <c r="M81" s="90"/>
      <c r="N81" s="90">
        <v>2000</v>
      </c>
      <c r="O81" s="90"/>
      <c r="P81" s="90"/>
      <c r="Q81" s="90"/>
      <c r="R81" s="90"/>
      <c r="S81" s="93">
        <f t="shared" si="33"/>
        <v>2000</v>
      </c>
      <c r="T81" s="90"/>
      <c r="U81" s="90"/>
      <c r="V81" s="90">
        <v>2000</v>
      </c>
      <c r="W81" s="90"/>
      <c r="X81" s="90"/>
      <c r="Y81" s="90"/>
      <c r="Z81" s="90"/>
      <c r="AA81" s="94"/>
      <c r="AB81" s="94"/>
      <c r="AC81" s="94"/>
      <c r="AD81" s="94"/>
      <c r="AE81" s="94"/>
      <c r="AF81" s="94"/>
      <c r="AG81" s="94"/>
      <c r="AH81" s="94"/>
      <c r="AI81" s="94"/>
      <c r="AJ81" s="94"/>
    </row>
    <row r="82" spans="1:36" s="7" customFormat="1" x14ac:dyDescent="0.2">
      <c r="A82" s="132">
        <v>3222</v>
      </c>
      <c r="B82" s="106" t="s">
        <v>46</v>
      </c>
      <c r="C82" s="93">
        <f t="shared" si="31"/>
        <v>800</v>
      </c>
      <c r="D82" s="90"/>
      <c r="E82" s="90"/>
      <c r="F82" s="90">
        <v>800</v>
      </c>
      <c r="G82" s="90"/>
      <c r="H82" s="90"/>
      <c r="I82" s="90"/>
      <c r="J82" s="90"/>
      <c r="K82" s="93">
        <f t="shared" si="32"/>
        <v>0</v>
      </c>
      <c r="L82" s="90"/>
      <c r="M82" s="90"/>
      <c r="N82" s="90">
        <v>0</v>
      </c>
      <c r="O82" s="90"/>
      <c r="P82" s="90"/>
      <c r="Q82" s="90"/>
      <c r="R82" s="90"/>
      <c r="S82" s="93">
        <f t="shared" si="33"/>
        <v>0</v>
      </c>
      <c r="T82" s="90"/>
      <c r="U82" s="90"/>
      <c r="V82" s="90"/>
      <c r="W82" s="90"/>
      <c r="X82" s="90"/>
      <c r="Y82" s="90"/>
      <c r="Z82" s="90"/>
      <c r="AA82" s="94"/>
      <c r="AB82" s="94"/>
      <c r="AC82" s="94"/>
      <c r="AD82" s="94"/>
      <c r="AE82" s="94"/>
      <c r="AF82" s="94"/>
      <c r="AG82" s="94"/>
      <c r="AH82" s="94"/>
      <c r="AI82" s="94"/>
      <c r="AJ82" s="94"/>
    </row>
    <row r="83" spans="1:36" s="7" customFormat="1" x14ac:dyDescent="0.2">
      <c r="A83" s="132">
        <v>3223</v>
      </c>
      <c r="B83" s="106" t="s">
        <v>75</v>
      </c>
      <c r="C83" s="93">
        <f t="shared" si="31"/>
        <v>1000</v>
      </c>
      <c r="D83" s="90"/>
      <c r="E83" s="90"/>
      <c r="F83" s="90">
        <v>1000</v>
      </c>
      <c r="G83" s="90"/>
      <c r="H83" s="90"/>
      <c r="I83" s="90"/>
      <c r="J83" s="90"/>
      <c r="K83" s="93">
        <f t="shared" si="32"/>
        <v>300</v>
      </c>
      <c r="L83" s="90"/>
      <c r="M83" s="90"/>
      <c r="N83" s="90">
        <v>300</v>
      </c>
      <c r="O83" s="90"/>
      <c r="P83" s="90"/>
      <c r="Q83" s="90"/>
      <c r="R83" s="90"/>
      <c r="S83" s="93">
        <f t="shared" si="33"/>
        <v>300</v>
      </c>
      <c r="T83" s="90"/>
      <c r="U83" s="90"/>
      <c r="V83" s="90">
        <v>300</v>
      </c>
      <c r="W83" s="90"/>
      <c r="X83" s="90"/>
      <c r="Y83" s="90"/>
      <c r="Z83" s="90"/>
      <c r="AA83" s="94"/>
      <c r="AB83" s="94"/>
      <c r="AC83" s="94"/>
      <c r="AD83" s="94"/>
      <c r="AE83" s="94"/>
      <c r="AF83" s="94"/>
      <c r="AG83" s="94"/>
      <c r="AH83" s="94"/>
      <c r="AI83" s="94"/>
      <c r="AJ83" s="94"/>
    </row>
    <row r="84" spans="1:36" s="7" customFormat="1" ht="24" x14ac:dyDescent="0.2">
      <c r="A84" s="132">
        <v>3224</v>
      </c>
      <c r="B84" s="106" t="s">
        <v>77</v>
      </c>
      <c r="C84" s="93">
        <f t="shared" si="31"/>
        <v>0</v>
      </c>
      <c r="D84" s="90"/>
      <c r="E84" s="90"/>
      <c r="F84" s="90"/>
      <c r="G84" s="90"/>
      <c r="H84" s="90"/>
      <c r="I84" s="90"/>
      <c r="J84" s="90"/>
      <c r="K84" s="93">
        <f t="shared" si="32"/>
        <v>0</v>
      </c>
      <c r="L84" s="90"/>
      <c r="M84" s="90"/>
      <c r="N84" s="90"/>
      <c r="O84" s="90"/>
      <c r="P84" s="90"/>
      <c r="Q84" s="90"/>
      <c r="R84" s="90"/>
      <c r="S84" s="93">
        <f t="shared" si="33"/>
        <v>0</v>
      </c>
      <c r="T84" s="90"/>
      <c r="U84" s="90"/>
      <c r="V84" s="90"/>
      <c r="W84" s="90"/>
      <c r="X84" s="90"/>
      <c r="Y84" s="90"/>
      <c r="Z84" s="90"/>
      <c r="AA84" s="94"/>
      <c r="AB84" s="94"/>
      <c r="AC84" s="94"/>
      <c r="AD84" s="94"/>
      <c r="AE84" s="94"/>
      <c r="AF84" s="94"/>
      <c r="AG84" s="94"/>
      <c r="AH84" s="94"/>
      <c r="AI84" s="94"/>
      <c r="AJ84" s="94"/>
    </row>
    <row r="85" spans="1:36" x14ac:dyDescent="0.2">
      <c r="A85" s="132">
        <v>3225</v>
      </c>
      <c r="B85" s="106" t="s">
        <v>79</v>
      </c>
      <c r="C85" s="93">
        <f t="shared" si="31"/>
        <v>500</v>
      </c>
      <c r="D85" s="90"/>
      <c r="E85" s="90"/>
      <c r="F85" s="90">
        <v>500</v>
      </c>
      <c r="G85" s="90"/>
      <c r="H85" s="90"/>
      <c r="I85" s="90"/>
      <c r="J85" s="90"/>
      <c r="K85" s="93">
        <f t="shared" si="32"/>
        <v>700</v>
      </c>
      <c r="L85" s="90"/>
      <c r="M85" s="90"/>
      <c r="N85" s="90">
        <v>700</v>
      </c>
      <c r="O85" s="90"/>
      <c r="P85" s="90"/>
      <c r="Q85" s="90"/>
      <c r="R85" s="90"/>
      <c r="S85" s="93">
        <f t="shared" si="33"/>
        <v>700</v>
      </c>
      <c r="T85" s="90"/>
      <c r="U85" s="90"/>
      <c r="V85" s="90">
        <v>700</v>
      </c>
      <c r="W85" s="90"/>
      <c r="X85" s="90"/>
      <c r="Y85" s="90"/>
      <c r="Z85" s="90"/>
      <c r="AA85" s="91"/>
      <c r="AB85" s="91"/>
      <c r="AC85" s="91"/>
      <c r="AD85" s="91"/>
      <c r="AE85" s="91"/>
      <c r="AF85" s="91"/>
      <c r="AG85" s="91"/>
      <c r="AH85" s="91"/>
      <c r="AI85" s="91"/>
      <c r="AJ85" s="91"/>
    </row>
    <row r="86" spans="1:36" x14ac:dyDescent="0.2">
      <c r="A86" s="132">
        <v>3227</v>
      </c>
      <c r="B86" s="106" t="s">
        <v>81</v>
      </c>
      <c r="C86" s="93">
        <f t="shared" si="31"/>
        <v>0</v>
      </c>
      <c r="D86" s="90"/>
      <c r="E86" s="90"/>
      <c r="F86" s="90"/>
      <c r="G86" s="90"/>
      <c r="H86" s="90"/>
      <c r="I86" s="90"/>
      <c r="J86" s="90"/>
      <c r="K86" s="93">
        <f t="shared" si="32"/>
        <v>0</v>
      </c>
      <c r="L86" s="90"/>
      <c r="M86" s="90"/>
      <c r="N86" s="90"/>
      <c r="O86" s="90"/>
      <c r="P86" s="90"/>
      <c r="Q86" s="90"/>
      <c r="R86" s="90"/>
      <c r="S86" s="93">
        <f t="shared" si="33"/>
        <v>0</v>
      </c>
      <c r="T86" s="90"/>
      <c r="U86" s="90"/>
      <c r="V86" s="90"/>
      <c r="W86" s="90"/>
      <c r="X86" s="90"/>
      <c r="Y86" s="90"/>
      <c r="Z86" s="90"/>
      <c r="AA86" s="91"/>
      <c r="AB86" s="91"/>
      <c r="AC86" s="91"/>
      <c r="AD86" s="91"/>
      <c r="AE86" s="91"/>
      <c r="AF86" s="91"/>
      <c r="AG86" s="91"/>
      <c r="AH86" s="91"/>
      <c r="AI86" s="91"/>
      <c r="AJ86" s="91"/>
    </row>
    <row r="87" spans="1:36" s="7" customFormat="1" x14ac:dyDescent="0.2">
      <c r="A87" s="132">
        <v>3231</v>
      </c>
      <c r="B87" s="106" t="s">
        <v>84</v>
      </c>
      <c r="C87" s="93">
        <f t="shared" si="31"/>
        <v>0</v>
      </c>
      <c r="D87" s="90"/>
      <c r="E87" s="90"/>
      <c r="F87" s="90"/>
      <c r="G87" s="90"/>
      <c r="H87" s="90"/>
      <c r="I87" s="90"/>
      <c r="J87" s="90"/>
      <c r="K87" s="93">
        <f t="shared" si="32"/>
        <v>0</v>
      </c>
      <c r="L87" s="90"/>
      <c r="M87" s="90"/>
      <c r="N87" s="90"/>
      <c r="O87" s="90"/>
      <c r="P87" s="90"/>
      <c r="Q87" s="90"/>
      <c r="R87" s="90"/>
      <c r="S87" s="93">
        <f t="shared" si="33"/>
        <v>0</v>
      </c>
      <c r="T87" s="90"/>
      <c r="U87" s="90"/>
      <c r="V87" s="90"/>
      <c r="W87" s="90"/>
      <c r="X87" s="90"/>
      <c r="Y87" s="90"/>
      <c r="Z87" s="90"/>
      <c r="AA87" s="94"/>
      <c r="AB87" s="94"/>
      <c r="AC87" s="94"/>
      <c r="AD87" s="94"/>
      <c r="AE87" s="94"/>
      <c r="AF87" s="94"/>
      <c r="AG87" s="94"/>
      <c r="AH87" s="94"/>
      <c r="AI87" s="94"/>
      <c r="AJ87" s="94"/>
    </row>
    <row r="88" spans="1:36" s="7" customFormat="1" ht="14.25" customHeight="1" x14ac:dyDescent="0.2">
      <c r="A88" s="132">
        <v>3232</v>
      </c>
      <c r="B88" s="106" t="s">
        <v>49</v>
      </c>
      <c r="C88" s="93">
        <f t="shared" si="31"/>
        <v>0</v>
      </c>
      <c r="D88" s="90"/>
      <c r="E88" s="90"/>
      <c r="F88" s="90"/>
      <c r="G88" s="90"/>
      <c r="H88" s="90"/>
      <c r="I88" s="90"/>
      <c r="J88" s="90"/>
      <c r="K88" s="93">
        <f t="shared" si="32"/>
        <v>0</v>
      </c>
      <c r="L88" s="90"/>
      <c r="M88" s="90"/>
      <c r="N88" s="90"/>
      <c r="O88" s="90"/>
      <c r="P88" s="90"/>
      <c r="Q88" s="90"/>
      <c r="R88" s="90"/>
      <c r="S88" s="93">
        <f t="shared" si="33"/>
        <v>0</v>
      </c>
      <c r="T88" s="90"/>
      <c r="U88" s="90"/>
      <c r="V88" s="90"/>
      <c r="W88" s="90"/>
      <c r="X88" s="90"/>
      <c r="Y88" s="90"/>
      <c r="Z88" s="90"/>
      <c r="AA88" s="94"/>
      <c r="AB88" s="94"/>
      <c r="AC88" s="94"/>
      <c r="AD88" s="94"/>
      <c r="AE88" s="94"/>
      <c r="AF88" s="94"/>
      <c r="AG88" s="94"/>
      <c r="AH88" s="94"/>
      <c r="AI88" s="94"/>
      <c r="AJ88" s="94"/>
    </row>
    <row r="89" spans="1:36" s="7" customFormat="1" x14ac:dyDescent="0.2">
      <c r="A89" s="132">
        <v>3233</v>
      </c>
      <c r="B89" s="106" t="s">
        <v>87</v>
      </c>
      <c r="C89" s="93">
        <f t="shared" si="31"/>
        <v>0</v>
      </c>
      <c r="D89" s="90"/>
      <c r="E89" s="90"/>
      <c r="F89" s="90"/>
      <c r="G89" s="90"/>
      <c r="H89" s="90"/>
      <c r="I89" s="90"/>
      <c r="J89" s="90"/>
      <c r="K89" s="93">
        <f t="shared" si="32"/>
        <v>0</v>
      </c>
      <c r="L89" s="90"/>
      <c r="M89" s="90"/>
      <c r="N89" s="90"/>
      <c r="O89" s="90"/>
      <c r="P89" s="90"/>
      <c r="Q89" s="90"/>
      <c r="R89" s="90"/>
      <c r="S89" s="93">
        <f t="shared" si="33"/>
        <v>0</v>
      </c>
      <c r="T89" s="90"/>
      <c r="U89" s="90"/>
      <c r="V89" s="90"/>
      <c r="W89" s="90"/>
      <c r="X89" s="90"/>
      <c r="Y89" s="90"/>
      <c r="Z89" s="90"/>
      <c r="AA89" s="94"/>
      <c r="AB89" s="94"/>
      <c r="AC89" s="94"/>
      <c r="AD89" s="94"/>
      <c r="AE89" s="94"/>
      <c r="AF89" s="94"/>
      <c r="AG89" s="94"/>
      <c r="AH89" s="94"/>
      <c r="AI89" s="94"/>
      <c r="AJ89" s="94"/>
    </row>
    <row r="90" spans="1:36" s="7" customFormat="1" x14ac:dyDescent="0.2">
      <c r="A90" s="132">
        <v>3234</v>
      </c>
      <c r="B90" s="106" t="s">
        <v>89</v>
      </c>
      <c r="C90" s="93">
        <f t="shared" si="31"/>
        <v>0</v>
      </c>
      <c r="D90" s="90"/>
      <c r="E90" s="90"/>
      <c r="F90" s="90"/>
      <c r="G90" s="90"/>
      <c r="H90" s="90"/>
      <c r="I90" s="90"/>
      <c r="J90" s="90"/>
      <c r="K90" s="93">
        <f t="shared" si="32"/>
        <v>1000</v>
      </c>
      <c r="L90" s="90"/>
      <c r="M90" s="90"/>
      <c r="N90" s="90">
        <v>1000</v>
      </c>
      <c r="O90" s="90"/>
      <c r="P90" s="90"/>
      <c r="Q90" s="90"/>
      <c r="R90" s="90"/>
      <c r="S90" s="93">
        <f t="shared" si="33"/>
        <v>1000</v>
      </c>
      <c r="T90" s="90"/>
      <c r="U90" s="90"/>
      <c r="V90" s="90">
        <v>1000</v>
      </c>
      <c r="W90" s="90"/>
      <c r="X90" s="90"/>
      <c r="Y90" s="90"/>
      <c r="Z90" s="90"/>
      <c r="AA90" s="94"/>
      <c r="AB90" s="94"/>
      <c r="AC90" s="94"/>
      <c r="AD90" s="94"/>
      <c r="AE90" s="94"/>
      <c r="AF90" s="94"/>
      <c r="AG90" s="94"/>
      <c r="AH90" s="94"/>
      <c r="AI90" s="94"/>
      <c r="AJ90" s="94"/>
    </row>
    <row r="91" spans="1:36" s="7" customFormat="1" x14ac:dyDescent="0.2">
      <c r="A91" s="132">
        <v>3235</v>
      </c>
      <c r="B91" s="106" t="s">
        <v>91</v>
      </c>
      <c r="C91" s="93">
        <f t="shared" si="31"/>
        <v>0</v>
      </c>
      <c r="D91" s="90"/>
      <c r="E91" s="90"/>
      <c r="F91" s="90"/>
      <c r="G91" s="90"/>
      <c r="H91" s="90"/>
      <c r="I91" s="90"/>
      <c r="J91" s="90"/>
      <c r="K91" s="93">
        <f t="shared" si="32"/>
        <v>0</v>
      </c>
      <c r="L91" s="90"/>
      <c r="M91" s="90"/>
      <c r="N91" s="90"/>
      <c r="O91" s="90"/>
      <c r="P91" s="90"/>
      <c r="Q91" s="90"/>
      <c r="R91" s="90"/>
      <c r="S91" s="93">
        <f t="shared" si="33"/>
        <v>0</v>
      </c>
      <c r="T91" s="90"/>
      <c r="U91" s="90"/>
      <c r="V91" s="90"/>
      <c r="W91" s="90"/>
      <c r="X91" s="90"/>
      <c r="Y91" s="90"/>
      <c r="Z91" s="90"/>
      <c r="AA91" s="94"/>
      <c r="AB91" s="94"/>
      <c r="AC91" s="94"/>
      <c r="AD91" s="94"/>
      <c r="AE91" s="94"/>
      <c r="AF91" s="94"/>
      <c r="AG91" s="94"/>
      <c r="AH91" s="94"/>
      <c r="AI91" s="94"/>
      <c r="AJ91" s="94"/>
    </row>
    <row r="92" spans="1:36" s="7" customFormat="1" x14ac:dyDescent="0.2">
      <c r="A92" s="132">
        <v>3236</v>
      </c>
      <c r="B92" s="106" t="s">
        <v>93</v>
      </c>
      <c r="C92" s="93">
        <f t="shared" si="31"/>
        <v>2000</v>
      </c>
      <c r="D92" s="90"/>
      <c r="E92" s="90"/>
      <c r="F92" s="90">
        <v>2000</v>
      </c>
      <c r="G92" s="90"/>
      <c r="H92" s="90"/>
      <c r="I92" s="90"/>
      <c r="J92" s="90"/>
      <c r="K92" s="93">
        <f t="shared" si="32"/>
        <v>2000</v>
      </c>
      <c r="L92" s="90"/>
      <c r="M92" s="90"/>
      <c r="N92" s="90">
        <v>2000</v>
      </c>
      <c r="O92" s="90"/>
      <c r="P92" s="90"/>
      <c r="Q92" s="90"/>
      <c r="R92" s="90"/>
      <c r="S92" s="93">
        <f t="shared" si="33"/>
        <v>2000</v>
      </c>
      <c r="T92" s="90"/>
      <c r="U92" s="90"/>
      <c r="V92" s="90">
        <v>2000</v>
      </c>
      <c r="W92" s="90"/>
      <c r="X92" s="90"/>
      <c r="Y92" s="90"/>
      <c r="Z92" s="90"/>
      <c r="AA92" s="94"/>
      <c r="AB92" s="94"/>
      <c r="AC92" s="94"/>
      <c r="AD92" s="94"/>
      <c r="AE92" s="94"/>
      <c r="AF92" s="94"/>
      <c r="AG92" s="94"/>
      <c r="AH92" s="94"/>
      <c r="AI92" s="94"/>
      <c r="AJ92" s="94"/>
    </row>
    <row r="93" spans="1:36" s="7" customFormat="1" x14ac:dyDescent="0.2">
      <c r="A93" s="132">
        <v>3237</v>
      </c>
      <c r="B93" s="106" t="s">
        <v>95</v>
      </c>
      <c r="C93" s="93">
        <f t="shared" si="31"/>
        <v>0</v>
      </c>
      <c r="D93" s="90"/>
      <c r="E93" s="90"/>
      <c r="F93" s="90"/>
      <c r="G93" s="90"/>
      <c r="H93" s="90"/>
      <c r="I93" s="90"/>
      <c r="J93" s="90"/>
      <c r="K93" s="93">
        <f t="shared" si="32"/>
        <v>0</v>
      </c>
      <c r="L93" s="90"/>
      <c r="M93" s="90"/>
      <c r="N93" s="90"/>
      <c r="O93" s="90"/>
      <c r="P93" s="90"/>
      <c r="Q93" s="90"/>
      <c r="R93" s="90"/>
      <c r="S93" s="93">
        <f t="shared" si="33"/>
        <v>0</v>
      </c>
      <c r="T93" s="90"/>
      <c r="U93" s="90"/>
      <c r="V93" s="90"/>
      <c r="W93" s="90"/>
      <c r="X93" s="90"/>
      <c r="Y93" s="90"/>
      <c r="Z93" s="90"/>
      <c r="AA93" s="94"/>
      <c r="AB93" s="94"/>
      <c r="AC93" s="94"/>
      <c r="AD93" s="94"/>
      <c r="AE93" s="94"/>
      <c r="AF93" s="94"/>
      <c r="AG93" s="94"/>
      <c r="AH93" s="94"/>
      <c r="AI93" s="94"/>
      <c r="AJ93" s="94"/>
    </row>
    <row r="94" spans="1:36" s="7" customFormat="1" x14ac:dyDescent="0.2">
      <c r="A94" s="132">
        <v>3238</v>
      </c>
      <c r="B94" s="106" t="s">
        <v>97</v>
      </c>
      <c r="C94" s="93">
        <f t="shared" si="31"/>
        <v>0</v>
      </c>
      <c r="D94" s="90"/>
      <c r="E94" s="90"/>
      <c r="F94" s="90"/>
      <c r="G94" s="90"/>
      <c r="H94" s="90"/>
      <c r="I94" s="90"/>
      <c r="J94" s="90"/>
      <c r="K94" s="93">
        <f t="shared" si="32"/>
        <v>0</v>
      </c>
      <c r="L94" s="90"/>
      <c r="M94" s="90"/>
      <c r="N94" s="90"/>
      <c r="O94" s="90"/>
      <c r="P94" s="90"/>
      <c r="Q94" s="90"/>
      <c r="R94" s="90"/>
      <c r="S94" s="93">
        <f t="shared" si="33"/>
        <v>0</v>
      </c>
      <c r="T94" s="90"/>
      <c r="U94" s="90"/>
      <c r="V94" s="90"/>
      <c r="W94" s="90"/>
      <c r="X94" s="90"/>
      <c r="Y94" s="90"/>
      <c r="Z94" s="90"/>
      <c r="AA94" s="94"/>
      <c r="AB94" s="94"/>
      <c r="AC94" s="94"/>
      <c r="AD94" s="94"/>
      <c r="AE94" s="94"/>
      <c r="AF94" s="94"/>
      <c r="AG94" s="94"/>
      <c r="AH94" s="94"/>
      <c r="AI94" s="94"/>
      <c r="AJ94" s="94"/>
    </row>
    <row r="95" spans="1:36" x14ac:dyDescent="0.2">
      <c r="A95" s="132">
        <v>3239</v>
      </c>
      <c r="B95" s="106" t="s">
        <v>99</v>
      </c>
      <c r="C95" s="93">
        <f t="shared" si="31"/>
        <v>248700</v>
      </c>
      <c r="D95" s="90"/>
      <c r="E95" s="90"/>
      <c r="F95" s="90">
        <v>248700</v>
      </c>
      <c r="G95" s="90"/>
      <c r="H95" s="90"/>
      <c r="I95" s="90"/>
      <c r="J95" s="90"/>
      <c r="K95" s="93">
        <f t="shared" si="32"/>
        <v>248700</v>
      </c>
      <c r="L95" s="90"/>
      <c r="M95" s="90"/>
      <c r="N95" s="90">
        <v>248700</v>
      </c>
      <c r="O95" s="90"/>
      <c r="P95" s="90"/>
      <c r="Q95" s="90"/>
      <c r="R95" s="90"/>
      <c r="S95" s="93">
        <f t="shared" si="33"/>
        <v>248700</v>
      </c>
      <c r="T95" s="90"/>
      <c r="U95" s="90"/>
      <c r="V95" s="90">
        <v>248700</v>
      </c>
      <c r="W95" s="90"/>
      <c r="X95" s="90"/>
      <c r="Y95" s="90"/>
      <c r="Z95" s="90"/>
      <c r="AA95" s="91"/>
      <c r="AB95" s="91"/>
      <c r="AC95" s="91"/>
      <c r="AD95" s="91"/>
      <c r="AE95" s="91"/>
      <c r="AF95" s="91"/>
      <c r="AG95" s="91"/>
      <c r="AH95" s="91"/>
      <c r="AI95" s="91"/>
      <c r="AJ95" s="91"/>
    </row>
    <row r="96" spans="1:36" s="7" customFormat="1" ht="24" x14ac:dyDescent="0.2">
      <c r="A96" s="132">
        <v>3241</v>
      </c>
      <c r="B96" s="106" t="s">
        <v>101</v>
      </c>
      <c r="C96" s="93">
        <f t="shared" si="31"/>
        <v>0</v>
      </c>
      <c r="D96" s="90"/>
      <c r="E96" s="90"/>
      <c r="F96" s="90"/>
      <c r="G96" s="90"/>
      <c r="H96" s="90"/>
      <c r="I96" s="90"/>
      <c r="J96" s="90"/>
      <c r="K96" s="93">
        <f t="shared" si="32"/>
        <v>0</v>
      </c>
      <c r="L96" s="90"/>
      <c r="M96" s="90"/>
      <c r="N96" s="90"/>
      <c r="O96" s="90"/>
      <c r="P96" s="90"/>
      <c r="Q96" s="90"/>
      <c r="R96" s="90"/>
      <c r="S96" s="93">
        <f t="shared" si="33"/>
        <v>0</v>
      </c>
      <c r="T96" s="90"/>
      <c r="U96" s="90"/>
      <c r="V96" s="90"/>
      <c r="W96" s="90"/>
      <c r="X96" s="90"/>
      <c r="Y96" s="90"/>
      <c r="Z96" s="90"/>
      <c r="AA96" s="94"/>
      <c r="AB96" s="94"/>
      <c r="AC96" s="94"/>
      <c r="AD96" s="94"/>
      <c r="AE96" s="94"/>
      <c r="AF96" s="94"/>
      <c r="AG96" s="94"/>
      <c r="AH96" s="94"/>
      <c r="AI96" s="94"/>
      <c r="AJ96" s="94"/>
    </row>
    <row r="97" spans="1:36" s="7" customFormat="1" ht="24" hidden="1" x14ac:dyDescent="0.2">
      <c r="A97" s="132">
        <v>3291</v>
      </c>
      <c r="B97" s="106" t="s">
        <v>105</v>
      </c>
      <c r="C97" s="93">
        <f t="shared" si="31"/>
        <v>0</v>
      </c>
      <c r="D97" s="90"/>
      <c r="E97" s="90"/>
      <c r="F97" s="90"/>
      <c r="G97" s="90"/>
      <c r="H97" s="90"/>
      <c r="I97" s="90"/>
      <c r="J97" s="90"/>
      <c r="K97" s="93">
        <f t="shared" si="32"/>
        <v>0</v>
      </c>
      <c r="L97" s="90"/>
      <c r="M97" s="90"/>
      <c r="N97" s="90"/>
      <c r="O97" s="90"/>
      <c r="P97" s="90"/>
      <c r="Q97" s="90"/>
      <c r="R97" s="90"/>
      <c r="S97" s="93">
        <f t="shared" si="33"/>
        <v>0</v>
      </c>
      <c r="T97" s="90"/>
      <c r="U97" s="90"/>
      <c r="V97" s="90"/>
      <c r="W97" s="90"/>
      <c r="X97" s="90"/>
      <c r="Y97" s="90"/>
      <c r="Z97" s="90"/>
      <c r="AA97" s="94"/>
      <c r="AB97" s="94"/>
      <c r="AC97" s="94"/>
      <c r="AD97" s="94"/>
      <c r="AE97" s="94"/>
      <c r="AF97" s="94"/>
      <c r="AG97" s="94"/>
      <c r="AH97" s="94"/>
      <c r="AI97" s="94"/>
      <c r="AJ97" s="94"/>
    </row>
    <row r="98" spans="1:36" s="7" customFormat="1" hidden="1" x14ac:dyDescent="0.2">
      <c r="A98" s="132">
        <v>3292</v>
      </c>
      <c r="B98" s="106" t="s">
        <v>107</v>
      </c>
      <c r="C98" s="93">
        <f t="shared" si="31"/>
        <v>0</v>
      </c>
      <c r="D98" s="90"/>
      <c r="E98" s="90"/>
      <c r="F98" s="90"/>
      <c r="G98" s="90"/>
      <c r="H98" s="90"/>
      <c r="I98" s="90"/>
      <c r="J98" s="90"/>
      <c r="K98" s="93">
        <f t="shared" si="32"/>
        <v>0</v>
      </c>
      <c r="L98" s="90"/>
      <c r="M98" s="90"/>
      <c r="N98" s="90"/>
      <c r="O98" s="90"/>
      <c r="P98" s="90"/>
      <c r="Q98" s="90"/>
      <c r="R98" s="90"/>
      <c r="S98" s="93">
        <f t="shared" si="33"/>
        <v>0</v>
      </c>
      <c r="T98" s="90"/>
      <c r="U98" s="90"/>
      <c r="V98" s="90"/>
      <c r="W98" s="90"/>
      <c r="X98" s="90"/>
      <c r="Y98" s="90"/>
      <c r="Z98" s="90"/>
      <c r="AA98" s="94"/>
      <c r="AB98" s="94"/>
      <c r="AC98" s="94"/>
      <c r="AD98" s="94"/>
      <c r="AE98" s="94"/>
      <c r="AF98" s="94"/>
      <c r="AG98" s="94"/>
      <c r="AH98" s="94"/>
      <c r="AI98" s="94"/>
      <c r="AJ98" s="94"/>
    </row>
    <row r="99" spans="1:36" s="7" customFormat="1" hidden="1" x14ac:dyDescent="0.2">
      <c r="A99" s="132">
        <v>3293</v>
      </c>
      <c r="B99" s="106" t="s">
        <v>109</v>
      </c>
      <c r="C99" s="93">
        <f t="shared" si="31"/>
        <v>0</v>
      </c>
      <c r="D99" s="90"/>
      <c r="E99" s="90"/>
      <c r="F99" s="90"/>
      <c r="G99" s="90"/>
      <c r="H99" s="90"/>
      <c r="I99" s="90"/>
      <c r="J99" s="90"/>
      <c r="K99" s="93">
        <f t="shared" si="32"/>
        <v>0</v>
      </c>
      <c r="L99" s="90"/>
      <c r="M99" s="90"/>
      <c r="N99" s="90"/>
      <c r="O99" s="90"/>
      <c r="P99" s="90"/>
      <c r="Q99" s="90"/>
      <c r="R99" s="90"/>
      <c r="S99" s="93">
        <f t="shared" si="33"/>
        <v>0</v>
      </c>
      <c r="T99" s="90"/>
      <c r="U99" s="90"/>
      <c r="V99" s="90"/>
      <c r="W99" s="90"/>
      <c r="X99" s="90"/>
      <c r="Y99" s="90"/>
      <c r="Z99" s="90"/>
      <c r="AA99" s="94"/>
      <c r="AB99" s="94"/>
      <c r="AC99" s="94"/>
      <c r="AD99" s="94"/>
      <c r="AE99" s="94"/>
      <c r="AF99" s="94"/>
      <c r="AG99" s="94"/>
      <c r="AH99" s="94"/>
      <c r="AI99" s="94"/>
      <c r="AJ99" s="94"/>
    </row>
    <row r="100" spans="1:36" s="7" customFormat="1" hidden="1" x14ac:dyDescent="0.2">
      <c r="A100" s="132">
        <v>3294</v>
      </c>
      <c r="B100" s="106" t="s">
        <v>343</v>
      </c>
      <c r="C100" s="93">
        <f t="shared" si="31"/>
        <v>0</v>
      </c>
      <c r="D100" s="90"/>
      <c r="E100" s="90"/>
      <c r="F100" s="90"/>
      <c r="G100" s="90"/>
      <c r="H100" s="90"/>
      <c r="I100" s="90"/>
      <c r="J100" s="90"/>
      <c r="K100" s="93">
        <f t="shared" si="32"/>
        <v>0</v>
      </c>
      <c r="L100" s="90"/>
      <c r="M100" s="90"/>
      <c r="N100" s="90"/>
      <c r="O100" s="90"/>
      <c r="P100" s="90"/>
      <c r="Q100" s="90"/>
      <c r="R100" s="90"/>
      <c r="S100" s="93">
        <f t="shared" si="33"/>
        <v>0</v>
      </c>
      <c r="T100" s="90"/>
      <c r="U100" s="90"/>
      <c r="V100" s="90"/>
      <c r="W100" s="90"/>
      <c r="X100" s="90"/>
      <c r="Y100" s="90"/>
      <c r="Z100" s="90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</row>
    <row r="101" spans="1:36" s="7" customFormat="1" hidden="1" x14ac:dyDescent="0.2">
      <c r="A101" s="132">
        <v>3295</v>
      </c>
      <c r="B101" s="106" t="s">
        <v>113</v>
      </c>
      <c r="C101" s="93">
        <f t="shared" si="31"/>
        <v>0</v>
      </c>
      <c r="D101" s="90"/>
      <c r="E101" s="90"/>
      <c r="F101" s="90"/>
      <c r="G101" s="90"/>
      <c r="H101" s="90"/>
      <c r="I101" s="90"/>
      <c r="J101" s="90"/>
      <c r="K101" s="93">
        <f t="shared" si="32"/>
        <v>0</v>
      </c>
      <c r="L101" s="90"/>
      <c r="M101" s="90"/>
      <c r="N101" s="90"/>
      <c r="O101" s="90"/>
      <c r="P101" s="90"/>
      <c r="Q101" s="90"/>
      <c r="R101" s="90"/>
      <c r="S101" s="93">
        <f t="shared" si="33"/>
        <v>0</v>
      </c>
      <c r="T101" s="90"/>
      <c r="U101" s="90"/>
      <c r="V101" s="90"/>
      <c r="W101" s="90"/>
      <c r="X101" s="90"/>
      <c r="Y101" s="90"/>
      <c r="Z101" s="90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</row>
    <row r="102" spans="1:36" s="7" customFormat="1" hidden="1" x14ac:dyDescent="0.2">
      <c r="A102" s="132">
        <v>3299</v>
      </c>
      <c r="B102" s="106" t="s">
        <v>344</v>
      </c>
      <c r="C102" s="93">
        <f t="shared" si="31"/>
        <v>0</v>
      </c>
      <c r="D102" s="90"/>
      <c r="E102" s="90"/>
      <c r="F102" s="90"/>
      <c r="G102" s="90"/>
      <c r="H102" s="90"/>
      <c r="I102" s="90"/>
      <c r="J102" s="90"/>
      <c r="K102" s="93">
        <f t="shared" si="32"/>
        <v>0</v>
      </c>
      <c r="L102" s="90"/>
      <c r="M102" s="90"/>
      <c r="N102" s="90"/>
      <c r="O102" s="90"/>
      <c r="P102" s="90"/>
      <c r="Q102" s="90"/>
      <c r="R102" s="90"/>
      <c r="S102" s="93">
        <f t="shared" si="33"/>
        <v>0</v>
      </c>
      <c r="T102" s="90"/>
      <c r="U102" s="90"/>
      <c r="V102" s="90"/>
      <c r="W102" s="90"/>
      <c r="X102" s="90"/>
      <c r="Y102" s="90"/>
      <c r="Z102" s="90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</row>
    <row r="103" spans="1:36" hidden="1" x14ac:dyDescent="0.2">
      <c r="A103" s="88"/>
      <c r="B103" s="89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</row>
    <row r="104" spans="1:36" s="7" customFormat="1" ht="19.5" customHeight="1" x14ac:dyDescent="0.2">
      <c r="A104" s="97" t="s">
        <v>360</v>
      </c>
      <c r="B104" s="108" t="s">
        <v>355</v>
      </c>
      <c r="C104" s="99">
        <f t="shared" ref="C104:Z104" si="34">C106+C113</f>
        <v>88860.19</v>
      </c>
      <c r="D104" s="99">
        <f t="shared" si="34"/>
        <v>88860.19</v>
      </c>
      <c r="E104" s="99">
        <f t="shared" si="34"/>
        <v>0</v>
      </c>
      <c r="F104" s="99">
        <f t="shared" si="34"/>
        <v>0</v>
      </c>
      <c r="G104" s="99">
        <f t="shared" si="34"/>
        <v>0</v>
      </c>
      <c r="H104" s="99">
        <f t="shared" si="34"/>
        <v>0</v>
      </c>
      <c r="I104" s="99">
        <f t="shared" si="34"/>
        <v>0</v>
      </c>
      <c r="J104" s="99">
        <f t="shared" si="34"/>
        <v>0</v>
      </c>
      <c r="K104" s="99">
        <f t="shared" si="34"/>
        <v>88860.19</v>
      </c>
      <c r="L104" s="99">
        <f t="shared" si="34"/>
        <v>88860.19</v>
      </c>
      <c r="M104" s="99">
        <f t="shared" si="34"/>
        <v>0</v>
      </c>
      <c r="N104" s="99">
        <f t="shared" si="34"/>
        <v>0</v>
      </c>
      <c r="O104" s="99">
        <f t="shared" si="34"/>
        <v>0</v>
      </c>
      <c r="P104" s="99">
        <f t="shared" si="34"/>
        <v>0</v>
      </c>
      <c r="Q104" s="99">
        <f t="shared" si="34"/>
        <v>0</v>
      </c>
      <c r="R104" s="99">
        <f t="shared" si="34"/>
        <v>0</v>
      </c>
      <c r="S104" s="99">
        <f t="shared" si="34"/>
        <v>88860.19</v>
      </c>
      <c r="T104" s="99">
        <f t="shared" si="34"/>
        <v>88860.19</v>
      </c>
      <c r="U104" s="99">
        <f t="shared" si="34"/>
        <v>0</v>
      </c>
      <c r="V104" s="99">
        <f t="shared" si="34"/>
        <v>0</v>
      </c>
      <c r="W104" s="99">
        <f t="shared" si="34"/>
        <v>0</v>
      </c>
      <c r="X104" s="99">
        <f t="shared" si="34"/>
        <v>0</v>
      </c>
      <c r="Y104" s="99">
        <f t="shared" si="34"/>
        <v>0</v>
      </c>
      <c r="Z104" s="99">
        <f t="shared" si="34"/>
        <v>0</v>
      </c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</row>
    <row r="105" spans="1:36" s="7" customFormat="1" x14ac:dyDescent="0.2">
      <c r="A105" s="88">
        <v>3</v>
      </c>
      <c r="B105" s="100" t="s">
        <v>339</v>
      </c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</row>
    <row r="106" spans="1:36" s="58" customFormat="1" x14ac:dyDescent="0.2">
      <c r="A106" s="101">
        <v>31</v>
      </c>
      <c r="B106" s="102" t="s">
        <v>21</v>
      </c>
      <c r="C106" s="103">
        <f t="shared" ref="C106:Z106" si="35">SUM(C107:C112)</f>
        <v>80158.19</v>
      </c>
      <c r="D106" s="103">
        <f t="shared" si="35"/>
        <v>80158.19</v>
      </c>
      <c r="E106" s="103">
        <f t="shared" si="35"/>
        <v>0</v>
      </c>
      <c r="F106" s="103">
        <f t="shared" si="35"/>
        <v>0</v>
      </c>
      <c r="G106" s="103">
        <f t="shared" si="35"/>
        <v>0</v>
      </c>
      <c r="H106" s="103">
        <f t="shared" si="35"/>
        <v>0</v>
      </c>
      <c r="I106" s="103">
        <f t="shared" si="35"/>
        <v>0</v>
      </c>
      <c r="J106" s="103">
        <f t="shared" si="35"/>
        <v>0</v>
      </c>
      <c r="K106" s="103">
        <f t="shared" si="35"/>
        <v>80158.19</v>
      </c>
      <c r="L106" s="103">
        <f t="shared" si="35"/>
        <v>80158.19</v>
      </c>
      <c r="M106" s="103">
        <f t="shared" si="35"/>
        <v>0</v>
      </c>
      <c r="N106" s="103">
        <f t="shared" si="35"/>
        <v>0</v>
      </c>
      <c r="O106" s="103">
        <f t="shared" si="35"/>
        <v>0</v>
      </c>
      <c r="P106" s="103">
        <f t="shared" si="35"/>
        <v>0</v>
      </c>
      <c r="Q106" s="103">
        <f t="shared" si="35"/>
        <v>0</v>
      </c>
      <c r="R106" s="103">
        <f t="shared" si="35"/>
        <v>0</v>
      </c>
      <c r="S106" s="103">
        <f t="shared" si="35"/>
        <v>80158.19</v>
      </c>
      <c r="T106" s="103">
        <f t="shared" si="35"/>
        <v>80158.19</v>
      </c>
      <c r="U106" s="103">
        <f t="shared" si="35"/>
        <v>0</v>
      </c>
      <c r="V106" s="103">
        <f t="shared" si="35"/>
        <v>0</v>
      </c>
      <c r="W106" s="103">
        <f t="shared" si="35"/>
        <v>0</v>
      </c>
      <c r="X106" s="103">
        <f t="shared" si="35"/>
        <v>0</v>
      </c>
      <c r="Y106" s="103">
        <f t="shared" si="35"/>
        <v>0</v>
      </c>
      <c r="Z106" s="103">
        <f t="shared" si="35"/>
        <v>0</v>
      </c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</row>
    <row r="107" spans="1:36" x14ac:dyDescent="0.2">
      <c r="A107" s="105">
        <v>3111</v>
      </c>
      <c r="B107" s="89" t="s">
        <v>340</v>
      </c>
      <c r="C107" s="93">
        <f t="shared" ref="C107:C115" si="36">SUM(D107:J107)</f>
        <v>65028.509999999995</v>
      </c>
      <c r="D107" s="90">
        <f>25361.12+39667.39</f>
        <v>65028.509999999995</v>
      </c>
      <c r="E107" s="90"/>
      <c r="F107" s="90"/>
      <c r="G107" s="90"/>
      <c r="H107" s="90"/>
      <c r="I107" s="90"/>
      <c r="J107" s="90"/>
      <c r="K107" s="93">
        <f t="shared" ref="K107:K112" si="37">SUM(L107:R107)</f>
        <v>65028.51</v>
      </c>
      <c r="L107" s="90">
        <v>65028.51</v>
      </c>
      <c r="M107" s="90"/>
      <c r="N107" s="90"/>
      <c r="O107" s="90"/>
      <c r="P107" s="90"/>
      <c r="Q107" s="90"/>
      <c r="R107" s="90"/>
      <c r="S107" s="93">
        <f t="shared" ref="S107:S108" si="38">SUM(T107:Z107)</f>
        <v>65028.51</v>
      </c>
      <c r="T107" s="90">
        <v>65028.51</v>
      </c>
      <c r="U107" s="90"/>
      <c r="V107" s="90"/>
      <c r="W107" s="90"/>
      <c r="X107" s="90"/>
      <c r="Y107" s="90"/>
      <c r="Z107" s="90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</row>
    <row r="108" spans="1:36" x14ac:dyDescent="0.2">
      <c r="A108" s="105">
        <v>3113</v>
      </c>
      <c r="B108" s="89" t="s">
        <v>56</v>
      </c>
      <c r="C108" s="93">
        <f t="shared" si="36"/>
        <v>0</v>
      </c>
      <c r="D108" s="90"/>
      <c r="E108" s="90"/>
      <c r="F108" s="90"/>
      <c r="G108" s="90"/>
      <c r="H108" s="90"/>
      <c r="I108" s="90"/>
      <c r="J108" s="90"/>
      <c r="K108" s="93">
        <f t="shared" si="37"/>
        <v>0</v>
      </c>
      <c r="L108" s="90"/>
      <c r="M108" s="90"/>
      <c r="N108" s="90"/>
      <c r="O108" s="90"/>
      <c r="P108" s="90"/>
      <c r="Q108" s="90"/>
      <c r="R108" s="90"/>
      <c r="S108" s="93">
        <f t="shared" si="38"/>
        <v>0</v>
      </c>
      <c r="T108" s="90"/>
      <c r="U108" s="90"/>
      <c r="V108" s="90"/>
      <c r="W108" s="90"/>
      <c r="X108" s="90"/>
      <c r="Y108" s="90"/>
      <c r="Z108" s="90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</row>
    <row r="109" spans="1:36" x14ac:dyDescent="0.2">
      <c r="A109" s="105">
        <v>3114</v>
      </c>
      <c r="B109" s="89" t="s">
        <v>58</v>
      </c>
      <c r="C109" s="93">
        <f t="shared" si="36"/>
        <v>0</v>
      </c>
      <c r="D109" s="90"/>
      <c r="E109" s="90"/>
      <c r="F109" s="90"/>
      <c r="G109" s="90"/>
      <c r="H109" s="90"/>
      <c r="I109" s="90"/>
      <c r="J109" s="90"/>
      <c r="K109" s="93">
        <f t="shared" si="37"/>
        <v>0</v>
      </c>
      <c r="L109" s="90"/>
      <c r="M109" s="90"/>
      <c r="N109" s="90"/>
      <c r="O109" s="90"/>
      <c r="P109" s="90"/>
      <c r="Q109" s="90"/>
      <c r="R109" s="90"/>
      <c r="S109" s="93">
        <f t="shared" ref="S109:S112" si="39">SUM(T109:Z109)</f>
        <v>0</v>
      </c>
      <c r="T109" s="90"/>
      <c r="U109" s="90"/>
      <c r="V109" s="90"/>
      <c r="W109" s="90"/>
      <c r="X109" s="90"/>
      <c r="Y109" s="90"/>
      <c r="Z109" s="90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</row>
    <row r="110" spans="1:36" x14ac:dyDescent="0.2">
      <c r="A110" s="105">
        <v>3121</v>
      </c>
      <c r="B110" s="89" t="s">
        <v>23</v>
      </c>
      <c r="C110" s="93">
        <f t="shared" si="36"/>
        <v>4400</v>
      </c>
      <c r="D110" s="90">
        <v>4400</v>
      </c>
      <c r="E110" s="90"/>
      <c r="F110" s="90"/>
      <c r="G110" s="90"/>
      <c r="H110" s="90"/>
      <c r="I110" s="90"/>
      <c r="J110" s="90"/>
      <c r="K110" s="93">
        <f t="shared" si="37"/>
        <v>4400</v>
      </c>
      <c r="L110" s="90">
        <v>4400</v>
      </c>
      <c r="M110" s="90"/>
      <c r="N110" s="90"/>
      <c r="O110" s="90"/>
      <c r="P110" s="90"/>
      <c r="Q110" s="90"/>
      <c r="R110" s="90"/>
      <c r="S110" s="93">
        <f t="shared" si="39"/>
        <v>4400</v>
      </c>
      <c r="T110" s="90">
        <v>4400</v>
      </c>
      <c r="U110" s="90"/>
      <c r="V110" s="90"/>
      <c r="W110" s="90"/>
      <c r="X110" s="90"/>
      <c r="Y110" s="90"/>
      <c r="Z110" s="90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</row>
    <row r="111" spans="1:36" x14ac:dyDescent="0.2">
      <c r="A111" s="105">
        <v>3131</v>
      </c>
      <c r="B111" s="89" t="s">
        <v>341</v>
      </c>
      <c r="C111" s="93">
        <f t="shared" si="36"/>
        <v>0</v>
      </c>
      <c r="D111" s="90"/>
      <c r="E111" s="90"/>
      <c r="F111" s="90"/>
      <c r="G111" s="90"/>
      <c r="H111" s="90"/>
      <c r="I111" s="90"/>
      <c r="J111" s="90"/>
      <c r="K111" s="93">
        <f t="shared" si="37"/>
        <v>0</v>
      </c>
      <c r="L111" s="90"/>
      <c r="M111" s="90"/>
      <c r="N111" s="90"/>
      <c r="O111" s="90"/>
      <c r="P111" s="90"/>
      <c r="Q111" s="90"/>
      <c r="R111" s="90"/>
      <c r="S111" s="93">
        <f t="shared" si="39"/>
        <v>0</v>
      </c>
      <c r="T111" s="90"/>
      <c r="U111" s="90"/>
      <c r="V111" s="90"/>
      <c r="W111" s="90"/>
      <c r="X111" s="90"/>
      <c r="Y111" s="90"/>
      <c r="Z111" s="90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</row>
    <row r="112" spans="1:36" ht="25.5" x14ac:dyDescent="0.2">
      <c r="A112" s="105">
        <v>3132</v>
      </c>
      <c r="B112" s="89" t="s">
        <v>44</v>
      </c>
      <c r="C112" s="93">
        <f t="shared" si="36"/>
        <v>10729.68</v>
      </c>
      <c r="D112" s="90">
        <v>10729.68</v>
      </c>
      <c r="E112" s="90"/>
      <c r="F112" s="90"/>
      <c r="G112" s="90"/>
      <c r="H112" s="90"/>
      <c r="I112" s="90"/>
      <c r="J112" s="90"/>
      <c r="K112" s="93">
        <f t="shared" si="37"/>
        <v>10729.68</v>
      </c>
      <c r="L112" s="90">
        <v>10729.68</v>
      </c>
      <c r="M112" s="90"/>
      <c r="N112" s="90"/>
      <c r="O112" s="90"/>
      <c r="P112" s="90"/>
      <c r="Q112" s="90"/>
      <c r="R112" s="90"/>
      <c r="S112" s="93">
        <f t="shared" si="39"/>
        <v>10729.68</v>
      </c>
      <c r="T112" s="90">
        <v>10729.68</v>
      </c>
      <c r="U112" s="90"/>
      <c r="V112" s="90"/>
      <c r="W112" s="90"/>
      <c r="X112" s="90"/>
      <c r="Y112" s="90"/>
      <c r="Z112" s="90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</row>
    <row r="113" spans="1:36" s="58" customFormat="1" x14ac:dyDescent="0.2">
      <c r="A113" s="101">
        <v>32</v>
      </c>
      <c r="B113" s="102" t="s">
        <v>25</v>
      </c>
      <c r="C113" s="103">
        <f>SUM(C114:C115)</f>
        <v>8702</v>
      </c>
      <c r="D113" s="103">
        <f t="shared" ref="D113:Z113" si="40">SUM(D114:D115)</f>
        <v>8702</v>
      </c>
      <c r="E113" s="103">
        <f t="shared" si="40"/>
        <v>0</v>
      </c>
      <c r="F113" s="103">
        <f t="shared" si="40"/>
        <v>0</v>
      </c>
      <c r="G113" s="103">
        <f t="shared" si="40"/>
        <v>0</v>
      </c>
      <c r="H113" s="103">
        <f t="shared" si="40"/>
        <v>0</v>
      </c>
      <c r="I113" s="103">
        <f t="shared" si="40"/>
        <v>0</v>
      </c>
      <c r="J113" s="103">
        <f t="shared" si="40"/>
        <v>0</v>
      </c>
      <c r="K113" s="103">
        <f t="shared" si="40"/>
        <v>8702</v>
      </c>
      <c r="L113" s="103">
        <f t="shared" si="40"/>
        <v>8702</v>
      </c>
      <c r="M113" s="103">
        <f t="shared" si="40"/>
        <v>0</v>
      </c>
      <c r="N113" s="103">
        <f t="shared" si="40"/>
        <v>0</v>
      </c>
      <c r="O113" s="103">
        <f t="shared" si="40"/>
        <v>0</v>
      </c>
      <c r="P113" s="103">
        <f t="shared" si="40"/>
        <v>0</v>
      </c>
      <c r="Q113" s="103">
        <f t="shared" si="40"/>
        <v>0</v>
      </c>
      <c r="R113" s="103">
        <f t="shared" si="40"/>
        <v>0</v>
      </c>
      <c r="S113" s="103">
        <f t="shared" si="40"/>
        <v>8702</v>
      </c>
      <c r="T113" s="103">
        <f t="shared" si="40"/>
        <v>8702</v>
      </c>
      <c r="U113" s="103">
        <f t="shared" si="40"/>
        <v>0</v>
      </c>
      <c r="V113" s="103">
        <f t="shared" si="40"/>
        <v>0</v>
      </c>
      <c r="W113" s="103">
        <f t="shared" si="40"/>
        <v>0</v>
      </c>
      <c r="X113" s="103">
        <f t="shared" si="40"/>
        <v>0</v>
      </c>
      <c r="Y113" s="103">
        <f t="shared" si="40"/>
        <v>0</v>
      </c>
      <c r="Z113" s="103">
        <f t="shared" si="40"/>
        <v>0</v>
      </c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</row>
    <row r="114" spans="1:36" s="7" customFormat="1" x14ac:dyDescent="0.2">
      <c r="A114" s="132">
        <v>3211</v>
      </c>
      <c r="B114" s="106" t="s">
        <v>64</v>
      </c>
      <c r="C114" s="93">
        <f t="shared" si="36"/>
        <v>0</v>
      </c>
      <c r="D114" s="90"/>
      <c r="E114" s="90"/>
      <c r="F114" s="90"/>
      <c r="G114" s="90"/>
      <c r="H114" s="90"/>
      <c r="I114" s="90"/>
      <c r="J114" s="90"/>
      <c r="K114" s="93">
        <f t="shared" ref="K114:K115" si="41">SUM(L114:R114)</f>
        <v>0</v>
      </c>
      <c r="L114" s="90"/>
      <c r="M114" s="90"/>
      <c r="N114" s="90"/>
      <c r="O114" s="90"/>
      <c r="P114" s="90"/>
      <c r="Q114" s="90"/>
      <c r="R114" s="90"/>
      <c r="S114" s="93">
        <f t="shared" ref="S114:S115" si="42">SUM(T114:Z114)</f>
        <v>0</v>
      </c>
      <c r="T114" s="90"/>
      <c r="U114" s="90"/>
      <c r="V114" s="90"/>
      <c r="W114" s="90"/>
      <c r="X114" s="90"/>
      <c r="Y114" s="90"/>
      <c r="Z114" s="90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</row>
    <row r="115" spans="1:36" s="7" customFormat="1" ht="24" x14ac:dyDescent="0.2">
      <c r="A115" s="132">
        <v>3212</v>
      </c>
      <c r="B115" s="106" t="s">
        <v>66</v>
      </c>
      <c r="C115" s="93">
        <f t="shared" si="36"/>
        <v>8702</v>
      </c>
      <c r="D115" s="90">
        <v>8702</v>
      </c>
      <c r="E115" s="90"/>
      <c r="F115" s="90"/>
      <c r="G115" s="90"/>
      <c r="H115" s="90"/>
      <c r="I115" s="90"/>
      <c r="J115" s="90"/>
      <c r="K115" s="93">
        <f t="shared" si="41"/>
        <v>8702</v>
      </c>
      <c r="L115" s="90">
        <v>8702</v>
      </c>
      <c r="M115" s="90"/>
      <c r="N115" s="90"/>
      <c r="O115" s="90"/>
      <c r="P115" s="90"/>
      <c r="Q115" s="90"/>
      <c r="R115" s="90"/>
      <c r="S115" s="93">
        <f t="shared" si="42"/>
        <v>8702</v>
      </c>
      <c r="T115" s="90">
        <v>8702</v>
      </c>
      <c r="U115" s="90"/>
      <c r="V115" s="90"/>
      <c r="W115" s="90"/>
      <c r="X115" s="90"/>
      <c r="Y115" s="90"/>
      <c r="Z115" s="90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</row>
    <row r="116" spans="1:36" hidden="1" x14ac:dyDescent="0.2">
      <c r="A116" s="88"/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</row>
    <row r="117" spans="1:36" s="7" customFormat="1" ht="38.25" x14ac:dyDescent="0.2">
      <c r="A117" s="97" t="s">
        <v>361</v>
      </c>
      <c r="B117" s="108" t="s">
        <v>356</v>
      </c>
      <c r="C117" s="99">
        <f t="shared" ref="C117:Z117" si="43">C118+C158</f>
        <v>20000</v>
      </c>
      <c r="D117" s="99">
        <f t="shared" si="43"/>
        <v>18000</v>
      </c>
      <c r="E117" s="99">
        <f t="shared" si="43"/>
        <v>2000</v>
      </c>
      <c r="F117" s="99">
        <f t="shared" si="43"/>
        <v>0</v>
      </c>
      <c r="G117" s="99">
        <f t="shared" si="43"/>
        <v>0</v>
      </c>
      <c r="H117" s="99">
        <f t="shared" si="43"/>
        <v>0</v>
      </c>
      <c r="I117" s="99">
        <f t="shared" si="43"/>
        <v>0</v>
      </c>
      <c r="J117" s="99">
        <f t="shared" si="43"/>
        <v>0</v>
      </c>
      <c r="K117" s="99">
        <f t="shared" si="43"/>
        <v>20000</v>
      </c>
      <c r="L117" s="99">
        <f t="shared" si="43"/>
        <v>18000</v>
      </c>
      <c r="M117" s="99">
        <f t="shared" si="43"/>
        <v>2000</v>
      </c>
      <c r="N117" s="99">
        <f t="shared" si="43"/>
        <v>0</v>
      </c>
      <c r="O117" s="99">
        <f t="shared" si="43"/>
        <v>0</v>
      </c>
      <c r="P117" s="99">
        <f t="shared" si="43"/>
        <v>0</v>
      </c>
      <c r="Q117" s="99">
        <f t="shared" si="43"/>
        <v>0</v>
      </c>
      <c r="R117" s="99">
        <f t="shared" si="43"/>
        <v>0</v>
      </c>
      <c r="S117" s="99">
        <f t="shared" si="43"/>
        <v>20000</v>
      </c>
      <c r="T117" s="99">
        <f t="shared" si="43"/>
        <v>18000</v>
      </c>
      <c r="U117" s="99">
        <f t="shared" si="43"/>
        <v>2000</v>
      </c>
      <c r="V117" s="99">
        <f t="shared" si="43"/>
        <v>0</v>
      </c>
      <c r="W117" s="99">
        <f t="shared" si="43"/>
        <v>0</v>
      </c>
      <c r="X117" s="99">
        <f t="shared" si="43"/>
        <v>0</v>
      </c>
      <c r="Y117" s="99">
        <f t="shared" si="43"/>
        <v>0</v>
      </c>
      <c r="Z117" s="99">
        <f t="shared" si="43"/>
        <v>0</v>
      </c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</row>
    <row r="118" spans="1:36" s="7" customFormat="1" x14ac:dyDescent="0.2">
      <c r="A118" s="88">
        <v>3</v>
      </c>
      <c r="B118" s="100" t="s">
        <v>339</v>
      </c>
      <c r="C118" s="93">
        <f t="shared" ref="C118:Z118" si="44">C119+C126+C154</f>
        <v>14000</v>
      </c>
      <c r="D118" s="93">
        <f t="shared" si="44"/>
        <v>12000</v>
      </c>
      <c r="E118" s="93">
        <f t="shared" si="44"/>
        <v>2000</v>
      </c>
      <c r="F118" s="93">
        <f t="shared" si="44"/>
        <v>0</v>
      </c>
      <c r="G118" s="93">
        <f t="shared" si="44"/>
        <v>0</v>
      </c>
      <c r="H118" s="93">
        <f t="shared" si="44"/>
        <v>0</v>
      </c>
      <c r="I118" s="93">
        <f t="shared" si="44"/>
        <v>0</v>
      </c>
      <c r="J118" s="93">
        <f t="shared" si="44"/>
        <v>0</v>
      </c>
      <c r="K118" s="93">
        <f t="shared" si="44"/>
        <v>14000</v>
      </c>
      <c r="L118" s="93">
        <f t="shared" si="44"/>
        <v>12000</v>
      </c>
      <c r="M118" s="93">
        <f t="shared" si="44"/>
        <v>2000</v>
      </c>
      <c r="N118" s="93">
        <f t="shared" si="44"/>
        <v>0</v>
      </c>
      <c r="O118" s="93">
        <f t="shared" si="44"/>
        <v>0</v>
      </c>
      <c r="P118" s="93">
        <f t="shared" si="44"/>
        <v>0</v>
      </c>
      <c r="Q118" s="93">
        <f t="shared" si="44"/>
        <v>0</v>
      </c>
      <c r="R118" s="93">
        <f t="shared" si="44"/>
        <v>0</v>
      </c>
      <c r="S118" s="93">
        <f t="shared" si="44"/>
        <v>14000</v>
      </c>
      <c r="T118" s="93">
        <f t="shared" si="44"/>
        <v>12000</v>
      </c>
      <c r="U118" s="93">
        <f t="shared" si="44"/>
        <v>2000</v>
      </c>
      <c r="V118" s="93">
        <f t="shared" si="44"/>
        <v>0</v>
      </c>
      <c r="W118" s="93">
        <f t="shared" si="44"/>
        <v>0</v>
      </c>
      <c r="X118" s="93">
        <f t="shared" si="44"/>
        <v>0</v>
      </c>
      <c r="Y118" s="93">
        <f t="shared" si="44"/>
        <v>0</v>
      </c>
      <c r="Z118" s="93">
        <f t="shared" si="44"/>
        <v>0</v>
      </c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</row>
    <row r="119" spans="1:36" s="58" customFormat="1" x14ac:dyDescent="0.2">
      <c r="A119" s="101">
        <v>31</v>
      </c>
      <c r="B119" s="102" t="s">
        <v>21</v>
      </c>
      <c r="C119" s="103">
        <f t="shared" ref="C119:Z119" si="45">SUM(C120:C125)</f>
        <v>0</v>
      </c>
      <c r="D119" s="103">
        <f t="shared" si="45"/>
        <v>0</v>
      </c>
      <c r="E119" s="103">
        <f t="shared" si="45"/>
        <v>0</v>
      </c>
      <c r="F119" s="103">
        <f t="shared" si="45"/>
        <v>0</v>
      </c>
      <c r="G119" s="103">
        <f t="shared" si="45"/>
        <v>0</v>
      </c>
      <c r="H119" s="103">
        <f t="shared" si="45"/>
        <v>0</v>
      </c>
      <c r="I119" s="103">
        <f t="shared" si="45"/>
        <v>0</v>
      </c>
      <c r="J119" s="103">
        <f t="shared" si="45"/>
        <v>0</v>
      </c>
      <c r="K119" s="103">
        <f t="shared" si="45"/>
        <v>0</v>
      </c>
      <c r="L119" s="103">
        <f t="shared" si="45"/>
        <v>0</v>
      </c>
      <c r="M119" s="103">
        <f t="shared" si="45"/>
        <v>0</v>
      </c>
      <c r="N119" s="103">
        <f t="shared" si="45"/>
        <v>0</v>
      </c>
      <c r="O119" s="103">
        <f t="shared" si="45"/>
        <v>0</v>
      </c>
      <c r="P119" s="103">
        <f t="shared" si="45"/>
        <v>0</v>
      </c>
      <c r="Q119" s="103">
        <f t="shared" si="45"/>
        <v>0</v>
      </c>
      <c r="R119" s="103">
        <f t="shared" si="45"/>
        <v>0</v>
      </c>
      <c r="S119" s="103">
        <f t="shared" si="45"/>
        <v>0</v>
      </c>
      <c r="T119" s="103">
        <f t="shared" si="45"/>
        <v>0</v>
      </c>
      <c r="U119" s="103">
        <f t="shared" si="45"/>
        <v>0</v>
      </c>
      <c r="V119" s="103">
        <f t="shared" si="45"/>
        <v>0</v>
      </c>
      <c r="W119" s="103">
        <f t="shared" si="45"/>
        <v>0</v>
      </c>
      <c r="X119" s="103">
        <f t="shared" si="45"/>
        <v>0</v>
      </c>
      <c r="Y119" s="103">
        <f t="shared" si="45"/>
        <v>0</v>
      </c>
      <c r="Z119" s="103">
        <f t="shared" si="45"/>
        <v>0</v>
      </c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</row>
    <row r="120" spans="1:36" hidden="1" x14ac:dyDescent="0.2">
      <c r="A120" s="105">
        <v>3111</v>
      </c>
      <c r="B120" s="89" t="s">
        <v>340</v>
      </c>
      <c r="C120" s="93">
        <f t="shared" ref="C120:C125" si="46">SUM(D120:J120)</f>
        <v>0</v>
      </c>
      <c r="D120" s="90">
        <v>0</v>
      </c>
      <c r="E120" s="90">
        <v>0</v>
      </c>
      <c r="F120" s="90">
        <v>0</v>
      </c>
      <c r="G120" s="90">
        <v>0</v>
      </c>
      <c r="H120" s="90">
        <v>0</v>
      </c>
      <c r="I120" s="90">
        <v>0</v>
      </c>
      <c r="J120" s="90">
        <v>0</v>
      </c>
      <c r="K120" s="93">
        <f t="shared" ref="K120:K125" si="47">SUM(L120:R120)</f>
        <v>0</v>
      </c>
      <c r="L120" s="90"/>
      <c r="M120" s="90"/>
      <c r="N120" s="90"/>
      <c r="O120" s="90"/>
      <c r="P120" s="90"/>
      <c r="Q120" s="90"/>
      <c r="R120" s="90"/>
      <c r="S120" s="93">
        <f t="shared" ref="S120:S125" si="48">SUM(T120:Z120)</f>
        <v>0</v>
      </c>
      <c r="T120" s="90"/>
      <c r="U120" s="90"/>
      <c r="V120" s="90"/>
      <c r="W120" s="90"/>
      <c r="X120" s="90"/>
      <c r="Y120" s="90"/>
      <c r="Z120" s="90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</row>
    <row r="121" spans="1:36" hidden="1" x14ac:dyDescent="0.2">
      <c r="A121" s="105">
        <v>3113</v>
      </c>
      <c r="B121" s="89" t="s">
        <v>56</v>
      </c>
      <c r="C121" s="93">
        <f t="shared" si="46"/>
        <v>0</v>
      </c>
      <c r="D121" s="90">
        <v>0</v>
      </c>
      <c r="E121" s="90">
        <v>0</v>
      </c>
      <c r="F121" s="90">
        <v>0</v>
      </c>
      <c r="G121" s="90">
        <v>0</v>
      </c>
      <c r="H121" s="90">
        <v>0</v>
      </c>
      <c r="I121" s="90">
        <v>0</v>
      </c>
      <c r="J121" s="90">
        <v>0</v>
      </c>
      <c r="K121" s="93">
        <f t="shared" si="47"/>
        <v>0</v>
      </c>
      <c r="L121" s="90"/>
      <c r="M121" s="90"/>
      <c r="N121" s="90"/>
      <c r="O121" s="90"/>
      <c r="P121" s="90"/>
      <c r="Q121" s="90"/>
      <c r="R121" s="90"/>
      <c r="S121" s="93">
        <f t="shared" si="48"/>
        <v>0</v>
      </c>
      <c r="T121" s="90"/>
      <c r="U121" s="90"/>
      <c r="V121" s="90"/>
      <c r="W121" s="90"/>
      <c r="X121" s="90"/>
      <c r="Y121" s="90"/>
      <c r="Z121" s="90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</row>
    <row r="122" spans="1:36" hidden="1" x14ac:dyDescent="0.2">
      <c r="A122" s="105">
        <v>3114</v>
      </c>
      <c r="B122" s="89" t="s">
        <v>58</v>
      </c>
      <c r="C122" s="93">
        <f t="shared" si="46"/>
        <v>0</v>
      </c>
      <c r="D122" s="90">
        <v>0</v>
      </c>
      <c r="E122" s="90">
        <v>0</v>
      </c>
      <c r="F122" s="90">
        <v>0</v>
      </c>
      <c r="G122" s="90">
        <v>0</v>
      </c>
      <c r="H122" s="90">
        <v>0</v>
      </c>
      <c r="I122" s="90">
        <v>0</v>
      </c>
      <c r="J122" s="90">
        <v>0</v>
      </c>
      <c r="K122" s="93">
        <f t="shared" si="47"/>
        <v>0</v>
      </c>
      <c r="L122" s="90"/>
      <c r="M122" s="90"/>
      <c r="N122" s="90"/>
      <c r="O122" s="90"/>
      <c r="P122" s="90"/>
      <c r="Q122" s="90"/>
      <c r="R122" s="90"/>
      <c r="S122" s="93">
        <f t="shared" si="48"/>
        <v>0</v>
      </c>
      <c r="T122" s="90"/>
      <c r="U122" s="90"/>
      <c r="V122" s="90"/>
      <c r="W122" s="90"/>
      <c r="X122" s="90"/>
      <c r="Y122" s="90"/>
      <c r="Z122" s="90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</row>
    <row r="123" spans="1:36" hidden="1" x14ac:dyDescent="0.2">
      <c r="A123" s="105">
        <v>3121</v>
      </c>
      <c r="B123" s="89" t="s">
        <v>23</v>
      </c>
      <c r="C123" s="93">
        <f t="shared" si="46"/>
        <v>0</v>
      </c>
      <c r="D123" s="90">
        <v>0</v>
      </c>
      <c r="E123" s="90">
        <v>0</v>
      </c>
      <c r="F123" s="90">
        <v>0</v>
      </c>
      <c r="G123" s="90">
        <v>0</v>
      </c>
      <c r="H123" s="90">
        <v>0</v>
      </c>
      <c r="I123" s="90">
        <v>0</v>
      </c>
      <c r="J123" s="90">
        <v>0</v>
      </c>
      <c r="K123" s="93">
        <f t="shared" si="47"/>
        <v>0</v>
      </c>
      <c r="L123" s="90"/>
      <c r="M123" s="90"/>
      <c r="N123" s="90"/>
      <c r="O123" s="90"/>
      <c r="P123" s="90"/>
      <c r="Q123" s="90"/>
      <c r="R123" s="90"/>
      <c r="S123" s="93">
        <f t="shared" si="48"/>
        <v>0</v>
      </c>
      <c r="T123" s="90"/>
      <c r="U123" s="90"/>
      <c r="V123" s="90"/>
      <c r="W123" s="90"/>
      <c r="X123" s="90"/>
      <c r="Y123" s="90"/>
      <c r="Z123" s="90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</row>
    <row r="124" spans="1:36" hidden="1" x14ac:dyDescent="0.2">
      <c r="A124" s="105">
        <v>3131</v>
      </c>
      <c r="B124" s="89" t="s">
        <v>341</v>
      </c>
      <c r="C124" s="93">
        <f t="shared" si="46"/>
        <v>0</v>
      </c>
      <c r="D124" s="90">
        <v>0</v>
      </c>
      <c r="E124" s="90">
        <v>0</v>
      </c>
      <c r="F124" s="90">
        <v>0</v>
      </c>
      <c r="G124" s="90">
        <v>0</v>
      </c>
      <c r="H124" s="90">
        <v>0</v>
      </c>
      <c r="I124" s="90">
        <v>0</v>
      </c>
      <c r="J124" s="90">
        <v>0</v>
      </c>
      <c r="K124" s="93">
        <f t="shared" si="47"/>
        <v>0</v>
      </c>
      <c r="L124" s="90"/>
      <c r="M124" s="90"/>
      <c r="N124" s="90"/>
      <c r="O124" s="90"/>
      <c r="P124" s="90"/>
      <c r="Q124" s="90"/>
      <c r="R124" s="90"/>
      <c r="S124" s="93">
        <f t="shared" si="48"/>
        <v>0</v>
      </c>
      <c r="T124" s="90"/>
      <c r="U124" s="90"/>
      <c r="V124" s="90"/>
      <c r="W124" s="90"/>
      <c r="X124" s="90"/>
      <c r="Y124" s="90"/>
      <c r="Z124" s="90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</row>
    <row r="125" spans="1:36" ht="25.5" hidden="1" x14ac:dyDescent="0.2">
      <c r="A125" s="105">
        <v>3132</v>
      </c>
      <c r="B125" s="89" t="s">
        <v>44</v>
      </c>
      <c r="C125" s="93">
        <f t="shared" si="46"/>
        <v>0</v>
      </c>
      <c r="D125" s="90">
        <v>0</v>
      </c>
      <c r="E125" s="90">
        <v>0</v>
      </c>
      <c r="F125" s="90">
        <v>0</v>
      </c>
      <c r="G125" s="90">
        <v>0</v>
      </c>
      <c r="H125" s="90">
        <v>0</v>
      </c>
      <c r="I125" s="90">
        <v>0</v>
      </c>
      <c r="J125" s="90">
        <v>0</v>
      </c>
      <c r="K125" s="93">
        <f t="shared" si="47"/>
        <v>0</v>
      </c>
      <c r="L125" s="90"/>
      <c r="M125" s="90"/>
      <c r="N125" s="90"/>
      <c r="O125" s="90"/>
      <c r="P125" s="90"/>
      <c r="Q125" s="90"/>
      <c r="R125" s="90"/>
      <c r="S125" s="93">
        <f t="shared" si="48"/>
        <v>0</v>
      </c>
      <c r="T125" s="90"/>
      <c r="U125" s="90"/>
      <c r="V125" s="90"/>
      <c r="W125" s="90"/>
      <c r="X125" s="90"/>
      <c r="Y125" s="90"/>
      <c r="Z125" s="90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</row>
    <row r="126" spans="1:36" s="58" customFormat="1" x14ac:dyDescent="0.2">
      <c r="A126" s="101">
        <v>32</v>
      </c>
      <c r="B126" s="102" t="s">
        <v>25</v>
      </c>
      <c r="C126" s="103">
        <f>SUM(C127:C153)</f>
        <v>14000</v>
      </c>
      <c r="D126" s="103">
        <f t="shared" ref="D126:Z126" si="49">SUM(D127:D153)</f>
        <v>12000</v>
      </c>
      <c r="E126" s="103">
        <f t="shared" si="49"/>
        <v>2000</v>
      </c>
      <c r="F126" s="103">
        <f t="shared" si="49"/>
        <v>0</v>
      </c>
      <c r="G126" s="103">
        <f t="shared" si="49"/>
        <v>0</v>
      </c>
      <c r="H126" s="103">
        <f t="shared" si="49"/>
        <v>0</v>
      </c>
      <c r="I126" s="103">
        <f t="shared" si="49"/>
        <v>0</v>
      </c>
      <c r="J126" s="103">
        <f t="shared" si="49"/>
        <v>0</v>
      </c>
      <c r="K126" s="103">
        <f t="shared" si="49"/>
        <v>14000</v>
      </c>
      <c r="L126" s="103">
        <f t="shared" si="49"/>
        <v>12000</v>
      </c>
      <c r="M126" s="103">
        <f t="shared" si="49"/>
        <v>2000</v>
      </c>
      <c r="N126" s="103">
        <f t="shared" si="49"/>
        <v>0</v>
      </c>
      <c r="O126" s="103">
        <f t="shared" si="49"/>
        <v>0</v>
      </c>
      <c r="P126" s="103">
        <f t="shared" si="49"/>
        <v>0</v>
      </c>
      <c r="Q126" s="103">
        <f t="shared" si="49"/>
        <v>0</v>
      </c>
      <c r="R126" s="103">
        <f t="shared" si="49"/>
        <v>0</v>
      </c>
      <c r="S126" s="103">
        <f t="shared" si="49"/>
        <v>14000</v>
      </c>
      <c r="T126" s="103">
        <f t="shared" si="49"/>
        <v>12000</v>
      </c>
      <c r="U126" s="103">
        <f t="shared" si="49"/>
        <v>2000</v>
      </c>
      <c r="V126" s="103">
        <f t="shared" si="49"/>
        <v>0</v>
      </c>
      <c r="W126" s="103">
        <f t="shared" si="49"/>
        <v>0</v>
      </c>
      <c r="X126" s="103">
        <f t="shared" si="49"/>
        <v>0</v>
      </c>
      <c r="Y126" s="103">
        <f t="shared" si="49"/>
        <v>0</v>
      </c>
      <c r="Z126" s="103">
        <f t="shared" si="49"/>
        <v>0</v>
      </c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</row>
    <row r="127" spans="1:36" s="7" customFormat="1" x14ac:dyDescent="0.2">
      <c r="A127" s="132">
        <v>3211</v>
      </c>
      <c r="B127" s="106" t="s">
        <v>64</v>
      </c>
      <c r="C127" s="93">
        <f t="shared" ref="C127:C153" si="50">SUM(D127:J127)</f>
        <v>1200</v>
      </c>
      <c r="D127" s="90">
        <v>1200</v>
      </c>
      <c r="E127" s="90"/>
      <c r="F127" s="90"/>
      <c r="G127" s="90"/>
      <c r="H127" s="90"/>
      <c r="I127" s="90"/>
      <c r="J127" s="90"/>
      <c r="K127" s="93">
        <f t="shared" ref="K127:K167" si="51">SUM(L127:R127)</f>
        <v>1200</v>
      </c>
      <c r="L127" s="90">
        <v>1200</v>
      </c>
      <c r="M127" s="90"/>
      <c r="N127" s="90"/>
      <c r="O127" s="90"/>
      <c r="P127" s="90"/>
      <c r="Q127" s="90"/>
      <c r="R127" s="90"/>
      <c r="S127" s="93">
        <f t="shared" ref="S127:S153" si="52">SUM(T127:Z127)</f>
        <v>1200</v>
      </c>
      <c r="T127" s="90">
        <v>1200</v>
      </c>
      <c r="U127" s="90"/>
      <c r="V127" s="90"/>
      <c r="W127" s="90"/>
      <c r="X127" s="90"/>
      <c r="Y127" s="90"/>
      <c r="Z127" s="90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</row>
    <row r="128" spans="1:36" s="7" customFormat="1" ht="24" x14ac:dyDescent="0.2">
      <c r="A128" s="132">
        <v>3212</v>
      </c>
      <c r="B128" s="106" t="s">
        <v>66</v>
      </c>
      <c r="C128" s="93">
        <f t="shared" si="50"/>
        <v>0</v>
      </c>
      <c r="D128" s="90"/>
      <c r="E128" s="90"/>
      <c r="F128" s="90"/>
      <c r="G128" s="90"/>
      <c r="H128" s="90"/>
      <c r="I128" s="90"/>
      <c r="J128" s="90"/>
      <c r="K128" s="93">
        <f t="shared" si="51"/>
        <v>0</v>
      </c>
      <c r="L128" s="90"/>
      <c r="M128" s="90"/>
      <c r="N128" s="90"/>
      <c r="O128" s="90"/>
      <c r="P128" s="90"/>
      <c r="Q128" s="90"/>
      <c r="R128" s="90"/>
      <c r="S128" s="93">
        <f t="shared" si="52"/>
        <v>0</v>
      </c>
      <c r="T128" s="90"/>
      <c r="U128" s="90"/>
      <c r="V128" s="90"/>
      <c r="W128" s="90"/>
      <c r="X128" s="90"/>
      <c r="Y128" s="90"/>
      <c r="Z128" s="90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</row>
    <row r="129" spans="1:36" s="7" customFormat="1" x14ac:dyDescent="0.2">
      <c r="A129" s="132">
        <v>3213</v>
      </c>
      <c r="B129" s="106" t="s">
        <v>68</v>
      </c>
      <c r="C129" s="93">
        <f t="shared" si="50"/>
        <v>1200</v>
      </c>
      <c r="D129" s="90">
        <v>1200</v>
      </c>
      <c r="E129" s="90"/>
      <c r="F129" s="90"/>
      <c r="G129" s="90"/>
      <c r="H129" s="90"/>
      <c r="I129" s="90"/>
      <c r="J129" s="90"/>
      <c r="K129" s="93">
        <f t="shared" si="51"/>
        <v>1200</v>
      </c>
      <c r="L129" s="90">
        <v>1200</v>
      </c>
      <c r="M129" s="90"/>
      <c r="N129" s="90"/>
      <c r="O129" s="90"/>
      <c r="P129" s="90"/>
      <c r="Q129" s="90"/>
      <c r="R129" s="90"/>
      <c r="S129" s="93">
        <f t="shared" si="52"/>
        <v>1200</v>
      </c>
      <c r="T129" s="90">
        <v>1200</v>
      </c>
      <c r="U129" s="90"/>
      <c r="V129" s="90"/>
      <c r="W129" s="90"/>
      <c r="X129" s="90"/>
      <c r="Y129" s="90"/>
      <c r="Z129" s="90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</row>
    <row r="130" spans="1:36" s="7" customFormat="1" x14ac:dyDescent="0.2">
      <c r="A130" s="132">
        <v>3214</v>
      </c>
      <c r="B130" s="106" t="s">
        <v>70</v>
      </c>
      <c r="C130" s="93">
        <f t="shared" si="50"/>
        <v>0</v>
      </c>
      <c r="D130" s="90"/>
      <c r="E130" s="90"/>
      <c r="F130" s="90"/>
      <c r="G130" s="90"/>
      <c r="H130" s="90"/>
      <c r="I130" s="90"/>
      <c r="J130" s="90"/>
      <c r="K130" s="93">
        <f t="shared" si="51"/>
        <v>0</v>
      </c>
      <c r="L130" s="90"/>
      <c r="M130" s="90"/>
      <c r="N130" s="90"/>
      <c r="O130" s="90"/>
      <c r="P130" s="90"/>
      <c r="Q130" s="90"/>
      <c r="R130" s="90"/>
      <c r="S130" s="93">
        <f t="shared" si="52"/>
        <v>0</v>
      </c>
      <c r="T130" s="90"/>
      <c r="U130" s="90"/>
      <c r="V130" s="90"/>
      <c r="W130" s="90"/>
      <c r="X130" s="90"/>
      <c r="Y130" s="90"/>
      <c r="Z130" s="90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</row>
    <row r="131" spans="1:36" s="7" customFormat="1" ht="24" customHeight="1" x14ac:dyDescent="0.2">
      <c r="A131" s="132">
        <v>3221</v>
      </c>
      <c r="B131" s="106" t="s">
        <v>45</v>
      </c>
      <c r="C131" s="93">
        <f t="shared" si="50"/>
        <v>4800</v>
      </c>
      <c r="D131" s="90">
        <v>4800</v>
      </c>
      <c r="E131" s="90"/>
      <c r="F131" s="90"/>
      <c r="G131" s="90"/>
      <c r="H131" s="90"/>
      <c r="I131" s="90"/>
      <c r="J131" s="90"/>
      <c r="K131" s="93">
        <f t="shared" si="51"/>
        <v>4800</v>
      </c>
      <c r="L131" s="90">
        <v>4800</v>
      </c>
      <c r="M131" s="90"/>
      <c r="N131" s="90"/>
      <c r="O131" s="90"/>
      <c r="P131" s="90"/>
      <c r="Q131" s="90"/>
      <c r="R131" s="90"/>
      <c r="S131" s="93">
        <f t="shared" si="52"/>
        <v>4800</v>
      </c>
      <c r="T131" s="90">
        <v>4800</v>
      </c>
      <c r="U131" s="90"/>
      <c r="V131" s="90"/>
      <c r="W131" s="90"/>
      <c r="X131" s="90"/>
      <c r="Y131" s="90"/>
      <c r="Z131" s="90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</row>
    <row r="132" spans="1:36" s="7" customFormat="1" x14ac:dyDescent="0.2">
      <c r="A132" s="132">
        <v>3222</v>
      </c>
      <c r="B132" s="106" t="s">
        <v>46</v>
      </c>
      <c r="C132" s="93">
        <f t="shared" si="50"/>
        <v>0</v>
      </c>
      <c r="D132" s="90"/>
      <c r="E132" s="90"/>
      <c r="F132" s="90"/>
      <c r="G132" s="90"/>
      <c r="H132" s="90"/>
      <c r="I132" s="90"/>
      <c r="J132" s="90"/>
      <c r="K132" s="93">
        <f t="shared" si="51"/>
        <v>0</v>
      </c>
      <c r="L132" s="90"/>
      <c r="M132" s="90"/>
      <c r="N132" s="90"/>
      <c r="O132" s="90"/>
      <c r="P132" s="90"/>
      <c r="Q132" s="90"/>
      <c r="R132" s="90"/>
      <c r="S132" s="93">
        <f t="shared" si="52"/>
        <v>0</v>
      </c>
      <c r="T132" s="90"/>
      <c r="U132" s="90"/>
      <c r="V132" s="90"/>
      <c r="W132" s="90"/>
      <c r="X132" s="90"/>
      <c r="Y132" s="90"/>
      <c r="Z132" s="90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</row>
    <row r="133" spans="1:36" s="7" customFormat="1" x14ac:dyDescent="0.2">
      <c r="A133" s="132">
        <v>3223</v>
      </c>
      <c r="B133" s="106" t="s">
        <v>75</v>
      </c>
      <c r="C133" s="93">
        <f t="shared" si="50"/>
        <v>0</v>
      </c>
      <c r="D133" s="90"/>
      <c r="E133" s="90"/>
      <c r="F133" s="90"/>
      <c r="G133" s="90"/>
      <c r="H133" s="90"/>
      <c r="I133" s="90"/>
      <c r="J133" s="90"/>
      <c r="K133" s="93">
        <f t="shared" si="51"/>
        <v>0</v>
      </c>
      <c r="L133" s="90"/>
      <c r="M133" s="90"/>
      <c r="N133" s="90"/>
      <c r="O133" s="90"/>
      <c r="P133" s="90"/>
      <c r="Q133" s="90"/>
      <c r="R133" s="90"/>
      <c r="S133" s="93">
        <f t="shared" si="52"/>
        <v>0</v>
      </c>
      <c r="T133" s="90"/>
      <c r="U133" s="90"/>
      <c r="V133" s="90"/>
      <c r="W133" s="90"/>
      <c r="X133" s="90"/>
      <c r="Y133" s="90"/>
      <c r="Z133" s="90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</row>
    <row r="134" spans="1:36" s="7" customFormat="1" ht="24" x14ac:dyDescent="0.2">
      <c r="A134" s="132">
        <v>3224</v>
      </c>
      <c r="B134" s="106" t="s">
        <v>77</v>
      </c>
      <c r="C134" s="93">
        <f t="shared" si="50"/>
        <v>0</v>
      </c>
      <c r="D134" s="90"/>
      <c r="E134" s="90"/>
      <c r="F134" s="90"/>
      <c r="G134" s="90"/>
      <c r="H134" s="90"/>
      <c r="I134" s="90"/>
      <c r="J134" s="90"/>
      <c r="K134" s="93">
        <f t="shared" si="51"/>
        <v>0</v>
      </c>
      <c r="L134" s="90"/>
      <c r="M134" s="90"/>
      <c r="N134" s="90"/>
      <c r="O134" s="90"/>
      <c r="P134" s="90"/>
      <c r="Q134" s="90"/>
      <c r="R134" s="90"/>
      <c r="S134" s="93">
        <f t="shared" si="52"/>
        <v>0</v>
      </c>
      <c r="T134" s="90"/>
      <c r="U134" s="90"/>
      <c r="V134" s="90"/>
      <c r="W134" s="90"/>
      <c r="X134" s="90"/>
      <c r="Y134" s="90"/>
      <c r="Z134" s="90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</row>
    <row r="135" spans="1:36" x14ac:dyDescent="0.2">
      <c r="A135" s="132">
        <v>3225</v>
      </c>
      <c r="B135" s="106" t="s">
        <v>79</v>
      </c>
      <c r="C135" s="93">
        <f t="shared" si="50"/>
        <v>2800</v>
      </c>
      <c r="D135" s="90">
        <v>2800</v>
      </c>
      <c r="E135" s="90"/>
      <c r="F135" s="90"/>
      <c r="G135" s="90"/>
      <c r="H135" s="90"/>
      <c r="I135" s="90"/>
      <c r="J135" s="90"/>
      <c r="K135" s="93">
        <f t="shared" si="51"/>
        <v>2800</v>
      </c>
      <c r="L135" s="90">
        <v>2800</v>
      </c>
      <c r="M135" s="90"/>
      <c r="N135" s="90"/>
      <c r="O135" s="90"/>
      <c r="P135" s="90"/>
      <c r="Q135" s="90"/>
      <c r="R135" s="90"/>
      <c r="S135" s="93">
        <f t="shared" si="52"/>
        <v>2800</v>
      </c>
      <c r="T135" s="90">
        <v>2800</v>
      </c>
      <c r="U135" s="90"/>
      <c r="V135" s="90"/>
      <c r="W135" s="90"/>
      <c r="X135" s="90"/>
      <c r="Y135" s="90"/>
      <c r="Z135" s="90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</row>
    <row r="136" spans="1:36" hidden="1" x14ac:dyDescent="0.2">
      <c r="A136" s="132">
        <v>3226</v>
      </c>
      <c r="B136" s="106" t="s">
        <v>342</v>
      </c>
      <c r="C136" s="93">
        <f t="shared" si="50"/>
        <v>0</v>
      </c>
      <c r="D136" s="90"/>
      <c r="E136" s="90"/>
      <c r="F136" s="90"/>
      <c r="G136" s="90"/>
      <c r="H136" s="90"/>
      <c r="I136" s="90"/>
      <c r="J136" s="90"/>
      <c r="K136" s="93">
        <f t="shared" si="51"/>
        <v>0</v>
      </c>
      <c r="L136" s="90"/>
      <c r="M136" s="90"/>
      <c r="N136" s="90"/>
      <c r="O136" s="90"/>
      <c r="P136" s="90"/>
      <c r="Q136" s="90"/>
      <c r="R136" s="90"/>
      <c r="S136" s="93">
        <f t="shared" si="52"/>
        <v>0</v>
      </c>
      <c r="T136" s="90"/>
      <c r="U136" s="90"/>
      <c r="V136" s="90"/>
      <c r="W136" s="90"/>
      <c r="X136" s="90"/>
      <c r="Y136" s="90"/>
      <c r="Z136" s="90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</row>
    <row r="137" spans="1:36" hidden="1" x14ac:dyDescent="0.2">
      <c r="A137" s="132">
        <v>3227</v>
      </c>
      <c r="B137" s="106" t="s">
        <v>81</v>
      </c>
      <c r="C137" s="93">
        <f t="shared" si="50"/>
        <v>0</v>
      </c>
      <c r="D137" s="90"/>
      <c r="E137" s="90"/>
      <c r="F137" s="90"/>
      <c r="G137" s="90"/>
      <c r="H137" s="90"/>
      <c r="I137" s="90"/>
      <c r="J137" s="90"/>
      <c r="K137" s="93">
        <f t="shared" si="51"/>
        <v>0</v>
      </c>
      <c r="L137" s="90"/>
      <c r="M137" s="90"/>
      <c r="N137" s="90"/>
      <c r="O137" s="90"/>
      <c r="P137" s="90"/>
      <c r="Q137" s="90"/>
      <c r="R137" s="90"/>
      <c r="S137" s="93">
        <f t="shared" si="52"/>
        <v>0</v>
      </c>
      <c r="T137" s="90"/>
      <c r="U137" s="90"/>
      <c r="V137" s="90"/>
      <c r="W137" s="90"/>
      <c r="X137" s="90"/>
      <c r="Y137" s="90"/>
      <c r="Z137" s="90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</row>
    <row r="138" spans="1:36" s="7" customFormat="1" hidden="1" x14ac:dyDescent="0.2">
      <c r="A138" s="132">
        <v>3231</v>
      </c>
      <c r="B138" s="106" t="s">
        <v>84</v>
      </c>
      <c r="C138" s="93">
        <f t="shared" si="50"/>
        <v>0</v>
      </c>
      <c r="D138" s="90"/>
      <c r="E138" s="90"/>
      <c r="F138" s="90"/>
      <c r="G138" s="90"/>
      <c r="H138" s="90"/>
      <c r="I138" s="90"/>
      <c r="J138" s="90"/>
      <c r="K138" s="93">
        <f t="shared" si="51"/>
        <v>0</v>
      </c>
      <c r="L138" s="90"/>
      <c r="M138" s="90"/>
      <c r="N138" s="90"/>
      <c r="O138" s="90"/>
      <c r="P138" s="90"/>
      <c r="Q138" s="90"/>
      <c r="R138" s="90"/>
      <c r="S138" s="93">
        <f t="shared" si="52"/>
        <v>0</v>
      </c>
      <c r="T138" s="90"/>
      <c r="U138" s="90"/>
      <c r="V138" s="90"/>
      <c r="W138" s="90"/>
      <c r="X138" s="90"/>
      <c r="Y138" s="90"/>
      <c r="Z138" s="90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</row>
    <row r="139" spans="1:36" s="7" customFormat="1" ht="14.25" hidden="1" customHeight="1" x14ac:dyDescent="0.2">
      <c r="A139" s="132">
        <v>3232</v>
      </c>
      <c r="B139" s="106" t="s">
        <v>49</v>
      </c>
      <c r="C139" s="93">
        <f t="shared" si="50"/>
        <v>0</v>
      </c>
      <c r="D139" s="90"/>
      <c r="E139" s="90"/>
      <c r="F139" s="90"/>
      <c r="G139" s="90"/>
      <c r="H139" s="90"/>
      <c r="I139" s="90"/>
      <c r="J139" s="90"/>
      <c r="K139" s="93">
        <f t="shared" si="51"/>
        <v>0</v>
      </c>
      <c r="L139" s="90"/>
      <c r="M139" s="90"/>
      <c r="N139" s="90"/>
      <c r="O139" s="90"/>
      <c r="P139" s="90"/>
      <c r="Q139" s="90"/>
      <c r="R139" s="90"/>
      <c r="S139" s="93">
        <f t="shared" si="52"/>
        <v>0</v>
      </c>
      <c r="T139" s="90"/>
      <c r="U139" s="90"/>
      <c r="V139" s="90"/>
      <c r="W139" s="90"/>
      <c r="X139" s="90"/>
      <c r="Y139" s="90"/>
      <c r="Z139" s="90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</row>
    <row r="140" spans="1:36" s="7" customFormat="1" hidden="1" x14ac:dyDescent="0.2">
      <c r="A140" s="132">
        <v>3233</v>
      </c>
      <c r="B140" s="106" t="s">
        <v>87</v>
      </c>
      <c r="C140" s="93">
        <f t="shared" si="50"/>
        <v>0</v>
      </c>
      <c r="D140" s="90"/>
      <c r="E140" s="90"/>
      <c r="F140" s="90"/>
      <c r="G140" s="90"/>
      <c r="H140" s="90"/>
      <c r="I140" s="90"/>
      <c r="J140" s="90"/>
      <c r="K140" s="93">
        <f t="shared" si="51"/>
        <v>0</v>
      </c>
      <c r="L140" s="90"/>
      <c r="M140" s="90"/>
      <c r="N140" s="90"/>
      <c r="O140" s="90"/>
      <c r="P140" s="90"/>
      <c r="Q140" s="90"/>
      <c r="R140" s="90"/>
      <c r="S140" s="93">
        <f t="shared" si="52"/>
        <v>0</v>
      </c>
      <c r="T140" s="90"/>
      <c r="U140" s="90"/>
      <c r="V140" s="90"/>
      <c r="W140" s="90"/>
      <c r="X140" s="90"/>
      <c r="Y140" s="90"/>
      <c r="Z140" s="90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</row>
    <row r="141" spans="1:36" s="7" customFormat="1" hidden="1" x14ac:dyDescent="0.2">
      <c r="A141" s="132">
        <v>3234</v>
      </c>
      <c r="B141" s="106" t="s">
        <v>89</v>
      </c>
      <c r="C141" s="93">
        <f t="shared" si="50"/>
        <v>0</v>
      </c>
      <c r="D141" s="90"/>
      <c r="E141" s="90"/>
      <c r="F141" s="90"/>
      <c r="G141" s="90"/>
      <c r="H141" s="90"/>
      <c r="I141" s="90"/>
      <c r="J141" s="90"/>
      <c r="K141" s="93">
        <f t="shared" si="51"/>
        <v>0</v>
      </c>
      <c r="L141" s="90"/>
      <c r="M141" s="90"/>
      <c r="N141" s="90"/>
      <c r="O141" s="90"/>
      <c r="P141" s="90"/>
      <c r="Q141" s="90"/>
      <c r="R141" s="90"/>
      <c r="S141" s="93">
        <f t="shared" si="52"/>
        <v>0</v>
      </c>
      <c r="T141" s="90"/>
      <c r="U141" s="90"/>
      <c r="V141" s="90"/>
      <c r="W141" s="90"/>
      <c r="X141" s="90"/>
      <c r="Y141" s="90"/>
      <c r="Z141" s="90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</row>
    <row r="142" spans="1:36" s="7" customFormat="1" hidden="1" x14ac:dyDescent="0.2">
      <c r="A142" s="132">
        <v>3235</v>
      </c>
      <c r="B142" s="106" t="s">
        <v>91</v>
      </c>
      <c r="C142" s="93">
        <f t="shared" si="50"/>
        <v>0</v>
      </c>
      <c r="D142" s="90"/>
      <c r="E142" s="90"/>
      <c r="F142" s="90"/>
      <c r="G142" s="90"/>
      <c r="H142" s="90"/>
      <c r="I142" s="90"/>
      <c r="J142" s="90"/>
      <c r="K142" s="93">
        <f t="shared" si="51"/>
        <v>0</v>
      </c>
      <c r="L142" s="90"/>
      <c r="M142" s="90"/>
      <c r="N142" s="90"/>
      <c r="O142" s="90"/>
      <c r="P142" s="90"/>
      <c r="Q142" s="90"/>
      <c r="R142" s="90"/>
      <c r="S142" s="93">
        <f t="shared" si="52"/>
        <v>0</v>
      </c>
      <c r="T142" s="90"/>
      <c r="U142" s="90"/>
      <c r="V142" s="90"/>
      <c r="W142" s="90"/>
      <c r="X142" s="90"/>
      <c r="Y142" s="90"/>
      <c r="Z142" s="90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</row>
    <row r="143" spans="1:36" s="7" customFormat="1" hidden="1" x14ac:dyDescent="0.2">
      <c r="A143" s="132">
        <v>3236</v>
      </c>
      <c r="B143" s="106" t="s">
        <v>93</v>
      </c>
      <c r="C143" s="93">
        <f t="shared" si="50"/>
        <v>0</v>
      </c>
      <c r="D143" s="90"/>
      <c r="E143" s="90"/>
      <c r="F143" s="90"/>
      <c r="G143" s="90"/>
      <c r="H143" s="90"/>
      <c r="I143" s="90"/>
      <c r="J143" s="90"/>
      <c r="K143" s="93">
        <f t="shared" si="51"/>
        <v>0</v>
      </c>
      <c r="L143" s="90"/>
      <c r="M143" s="90"/>
      <c r="N143" s="90"/>
      <c r="O143" s="90"/>
      <c r="P143" s="90"/>
      <c r="Q143" s="90"/>
      <c r="R143" s="90"/>
      <c r="S143" s="93">
        <f t="shared" si="52"/>
        <v>0</v>
      </c>
      <c r="T143" s="90"/>
      <c r="U143" s="90"/>
      <c r="V143" s="90"/>
      <c r="W143" s="90"/>
      <c r="X143" s="90"/>
      <c r="Y143" s="90"/>
      <c r="Z143" s="90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</row>
    <row r="144" spans="1:36" s="7" customFormat="1" hidden="1" x14ac:dyDescent="0.2">
      <c r="A144" s="132">
        <v>3237</v>
      </c>
      <c r="B144" s="106" t="s">
        <v>95</v>
      </c>
      <c r="C144" s="93">
        <f t="shared" si="50"/>
        <v>0</v>
      </c>
      <c r="D144" s="90"/>
      <c r="E144" s="90"/>
      <c r="F144" s="90"/>
      <c r="G144" s="90"/>
      <c r="H144" s="90"/>
      <c r="I144" s="90"/>
      <c r="J144" s="90"/>
      <c r="K144" s="93">
        <f t="shared" si="51"/>
        <v>0</v>
      </c>
      <c r="L144" s="90"/>
      <c r="M144" s="90"/>
      <c r="N144" s="90"/>
      <c r="O144" s="90"/>
      <c r="P144" s="90"/>
      <c r="Q144" s="90"/>
      <c r="R144" s="90"/>
      <c r="S144" s="93">
        <f t="shared" si="52"/>
        <v>0</v>
      </c>
      <c r="T144" s="90"/>
      <c r="U144" s="90"/>
      <c r="V144" s="90"/>
      <c r="W144" s="90"/>
      <c r="X144" s="90"/>
      <c r="Y144" s="90"/>
      <c r="Z144" s="90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</row>
    <row r="145" spans="1:36" s="7" customFormat="1" hidden="1" x14ac:dyDescent="0.2">
      <c r="A145" s="132">
        <v>3238</v>
      </c>
      <c r="B145" s="106" t="s">
        <v>97</v>
      </c>
      <c r="C145" s="93">
        <f t="shared" si="50"/>
        <v>0</v>
      </c>
      <c r="D145" s="90"/>
      <c r="E145" s="90"/>
      <c r="F145" s="90"/>
      <c r="G145" s="90"/>
      <c r="H145" s="90"/>
      <c r="I145" s="90"/>
      <c r="J145" s="90"/>
      <c r="K145" s="93">
        <f t="shared" si="51"/>
        <v>0</v>
      </c>
      <c r="L145" s="90"/>
      <c r="M145" s="90"/>
      <c r="N145" s="90"/>
      <c r="O145" s="90"/>
      <c r="P145" s="90"/>
      <c r="Q145" s="90"/>
      <c r="R145" s="90"/>
      <c r="S145" s="93">
        <f t="shared" si="52"/>
        <v>0</v>
      </c>
      <c r="T145" s="90"/>
      <c r="U145" s="90"/>
      <c r="V145" s="90"/>
      <c r="W145" s="90"/>
      <c r="X145" s="90"/>
      <c r="Y145" s="90"/>
      <c r="Z145" s="90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</row>
    <row r="146" spans="1:36" x14ac:dyDescent="0.2">
      <c r="A146" s="132">
        <v>3239</v>
      </c>
      <c r="B146" s="106" t="s">
        <v>99</v>
      </c>
      <c r="C146" s="93">
        <f t="shared" si="50"/>
        <v>4000</v>
      </c>
      <c r="D146" s="90">
        <v>2000</v>
      </c>
      <c r="E146" s="90">
        <v>2000</v>
      </c>
      <c r="F146" s="90"/>
      <c r="G146" s="90"/>
      <c r="H146" s="90"/>
      <c r="I146" s="90"/>
      <c r="J146" s="90"/>
      <c r="K146" s="93">
        <f t="shared" si="51"/>
        <v>4000</v>
      </c>
      <c r="L146" s="90">
        <v>2000</v>
      </c>
      <c r="M146" s="90">
        <v>2000</v>
      </c>
      <c r="N146" s="90"/>
      <c r="O146" s="90"/>
      <c r="P146" s="90"/>
      <c r="Q146" s="90"/>
      <c r="R146" s="90"/>
      <c r="S146" s="93">
        <f t="shared" si="52"/>
        <v>4000</v>
      </c>
      <c r="T146" s="90">
        <v>2000</v>
      </c>
      <c r="U146" s="90">
        <v>2000</v>
      </c>
      <c r="V146" s="90"/>
      <c r="W146" s="90"/>
      <c r="X146" s="90"/>
      <c r="Y146" s="90"/>
      <c r="Z146" s="90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</row>
    <row r="147" spans="1:36" s="7" customFormat="1" ht="24" hidden="1" x14ac:dyDescent="0.2">
      <c r="A147" s="132">
        <v>3241</v>
      </c>
      <c r="B147" s="106" t="s">
        <v>101</v>
      </c>
      <c r="C147" s="93">
        <f t="shared" si="50"/>
        <v>0</v>
      </c>
      <c r="D147" s="90"/>
      <c r="E147" s="90"/>
      <c r="F147" s="90"/>
      <c r="G147" s="90"/>
      <c r="H147" s="90"/>
      <c r="I147" s="90"/>
      <c r="J147" s="90"/>
      <c r="K147" s="93">
        <f t="shared" si="51"/>
        <v>0</v>
      </c>
      <c r="L147" s="90"/>
      <c r="M147" s="90"/>
      <c r="N147" s="90"/>
      <c r="O147" s="90"/>
      <c r="P147" s="90"/>
      <c r="Q147" s="90"/>
      <c r="R147" s="90"/>
      <c r="S147" s="93">
        <f t="shared" si="52"/>
        <v>0</v>
      </c>
      <c r="T147" s="90"/>
      <c r="U147" s="90"/>
      <c r="V147" s="90"/>
      <c r="W147" s="90"/>
      <c r="X147" s="90"/>
      <c r="Y147" s="90"/>
      <c r="Z147" s="90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</row>
    <row r="148" spans="1:36" s="7" customFormat="1" ht="24" hidden="1" x14ac:dyDescent="0.2">
      <c r="A148" s="132">
        <v>3291</v>
      </c>
      <c r="B148" s="106" t="s">
        <v>105</v>
      </c>
      <c r="C148" s="93">
        <f t="shared" si="50"/>
        <v>0</v>
      </c>
      <c r="D148" s="90"/>
      <c r="E148" s="90"/>
      <c r="F148" s="90"/>
      <c r="G148" s="90"/>
      <c r="H148" s="90"/>
      <c r="I148" s="90"/>
      <c r="J148" s="90"/>
      <c r="K148" s="93">
        <f t="shared" si="51"/>
        <v>0</v>
      </c>
      <c r="L148" s="90"/>
      <c r="M148" s="90"/>
      <c r="N148" s="90"/>
      <c r="O148" s="90"/>
      <c r="P148" s="90"/>
      <c r="Q148" s="90"/>
      <c r="R148" s="90"/>
      <c r="S148" s="93">
        <f t="shared" si="52"/>
        <v>0</v>
      </c>
      <c r="T148" s="90"/>
      <c r="U148" s="90"/>
      <c r="V148" s="90"/>
      <c r="W148" s="90"/>
      <c r="X148" s="90"/>
      <c r="Y148" s="90"/>
      <c r="Z148" s="90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</row>
    <row r="149" spans="1:36" s="7" customFormat="1" hidden="1" x14ac:dyDescent="0.2">
      <c r="A149" s="132">
        <v>3292</v>
      </c>
      <c r="B149" s="106" t="s">
        <v>107</v>
      </c>
      <c r="C149" s="93">
        <f t="shared" si="50"/>
        <v>0</v>
      </c>
      <c r="D149" s="90"/>
      <c r="E149" s="90"/>
      <c r="F149" s="90"/>
      <c r="G149" s="90"/>
      <c r="H149" s="90"/>
      <c r="I149" s="90"/>
      <c r="J149" s="90"/>
      <c r="K149" s="93">
        <f t="shared" si="51"/>
        <v>0</v>
      </c>
      <c r="L149" s="90"/>
      <c r="M149" s="90"/>
      <c r="N149" s="90"/>
      <c r="O149" s="90"/>
      <c r="P149" s="90"/>
      <c r="Q149" s="90"/>
      <c r="R149" s="90"/>
      <c r="S149" s="93">
        <f t="shared" si="52"/>
        <v>0</v>
      </c>
      <c r="T149" s="90"/>
      <c r="U149" s="90"/>
      <c r="V149" s="90"/>
      <c r="W149" s="90"/>
      <c r="X149" s="90"/>
      <c r="Y149" s="90"/>
      <c r="Z149" s="90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</row>
    <row r="150" spans="1:36" s="7" customFormat="1" hidden="1" x14ac:dyDescent="0.2">
      <c r="A150" s="132">
        <v>3293</v>
      </c>
      <c r="B150" s="106" t="s">
        <v>109</v>
      </c>
      <c r="C150" s="93">
        <f t="shared" si="50"/>
        <v>0</v>
      </c>
      <c r="D150" s="90"/>
      <c r="E150" s="90"/>
      <c r="F150" s="90"/>
      <c r="G150" s="90"/>
      <c r="H150" s="90"/>
      <c r="I150" s="90"/>
      <c r="J150" s="90"/>
      <c r="K150" s="93">
        <f t="shared" si="51"/>
        <v>0</v>
      </c>
      <c r="L150" s="90"/>
      <c r="M150" s="90"/>
      <c r="N150" s="90"/>
      <c r="O150" s="90"/>
      <c r="P150" s="90"/>
      <c r="Q150" s="90"/>
      <c r="R150" s="90"/>
      <c r="S150" s="93">
        <f t="shared" si="52"/>
        <v>0</v>
      </c>
      <c r="T150" s="90"/>
      <c r="U150" s="90"/>
      <c r="V150" s="90"/>
      <c r="W150" s="90"/>
      <c r="X150" s="90"/>
      <c r="Y150" s="90"/>
      <c r="Z150" s="90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</row>
    <row r="151" spans="1:36" s="7" customFormat="1" hidden="1" x14ac:dyDescent="0.2">
      <c r="A151" s="132">
        <v>3294</v>
      </c>
      <c r="B151" s="106" t="s">
        <v>343</v>
      </c>
      <c r="C151" s="93">
        <f t="shared" si="50"/>
        <v>0</v>
      </c>
      <c r="D151" s="90"/>
      <c r="E151" s="90"/>
      <c r="F151" s="90"/>
      <c r="G151" s="90"/>
      <c r="H151" s="90"/>
      <c r="I151" s="90"/>
      <c r="J151" s="90"/>
      <c r="K151" s="93">
        <f t="shared" si="51"/>
        <v>0</v>
      </c>
      <c r="L151" s="90"/>
      <c r="M151" s="90"/>
      <c r="N151" s="90"/>
      <c r="O151" s="90"/>
      <c r="P151" s="90"/>
      <c r="Q151" s="90"/>
      <c r="R151" s="90"/>
      <c r="S151" s="93">
        <f t="shared" si="52"/>
        <v>0</v>
      </c>
      <c r="T151" s="90"/>
      <c r="U151" s="90"/>
      <c r="V151" s="90"/>
      <c r="W151" s="90"/>
      <c r="X151" s="90"/>
      <c r="Y151" s="90"/>
      <c r="Z151" s="90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</row>
    <row r="152" spans="1:36" s="7" customFormat="1" hidden="1" x14ac:dyDescent="0.2">
      <c r="A152" s="132">
        <v>3295</v>
      </c>
      <c r="B152" s="106" t="s">
        <v>113</v>
      </c>
      <c r="C152" s="93">
        <f t="shared" si="50"/>
        <v>0</v>
      </c>
      <c r="D152" s="90"/>
      <c r="E152" s="90"/>
      <c r="F152" s="90"/>
      <c r="G152" s="90"/>
      <c r="H152" s="90"/>
      <c r="I152" s="90"/>
      <c r="J152" s="90"/>
      <c r="K152" s="93">
        <f t="shared" si="51"/>
        <v>0</v>
      </c>
      <c r="L152" s="90"/>
      <c r="M152" s="90"/>
      <c r="N152" s="90"/>
      <c r="O152" s="90"/>
      <c r="P152" s="90"/>
      <c r="Q152" s="90"/>
      <c r="R152" s="90"/>
      <c r="S152" s="93">
        <f t="shared" si="52"/>
        <v>0</v>
      </c>
      <c r="T152" s="90"/>
      <c r="U152" s="90"/>
      <c r="V152" s="90"/>
      <c r="W152" s="90"/>
      <c r="X152" s="90"/>
      <c r="Y152" s="90"/>
      <c r="Z152" s="90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</row>
    <row r="153" spans="1:36" s="7" customFormat="1" hidden="1" x14ac:dyDescent="0.2">
      <c r="A153" s="132">
        <v>3299</v>
      </c>
      <c r="B153" s="106" t="s">
        <v>344</v>
      </c>
      <c r="C153" s="93">
        <f t="shared" si="50"/>
        <v>0</v>
      </c>
      <c r="D153" s="90"/>
      <c r="E153" s="90"/>
      <c r="F153" s="90"/>
      <c r="G153" s="90"/>
      <c r="H153" s="90"/>
      <c r="I153" s="90"/>
      <c r="J153" s="90"/>
      <c r="K153" s="93">
        <f t="shared" si="51"/>
        <v>0</v>
      </c>
      <c r="L153" s="90"/>
      <c r="M153" s="90"/>
      <c r="N153" s="90"/>
      <c r="O153" s="90"/>
      <c r="P153" s="90"/>
      <c r="Q153" s="90"/>
      <c r="R153" s="90"/>
      <c r="S153" s="93">
        <f t="shared" si="52"/>
        <v>0</v>
      </c>
      <c r="T153" s="90"/>
      <c r="U153" s="90"/>
      <c r="V153" s="90"/>
      <c r="W153" s="90"/>
      <c r="X153" s="90"/>
      <c r="Y153" s="90"/>
      <c r="Z153" s="90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</row>
    <row r="154" spans="1:36" s="58" customFormat="1" x14ac:dyDescent="0.2">
      <c r="A154" s="101">
        <v>34</v>
      </c>
      <c r="B154" s="102" t="s">
        <v>118</v>
      </c>
      <c r="C154" s="103">
        <f>SUM(C155:C157)</f>
        <v>0</v>
      </c>
      <c r="D154" s="103">
        <f t="shared" ref="D154:Z154" si="53">SUM(D155:D157)</f>
        <v>0</v>
      </c>
      <c r="E154" s="103">
        <f t="shared" si="53"/>
        <v>0</v>
      </c>
      <c r="F154" s="103">
        <f t="shared" si="53"/>
        <v>0</v>
      </c>
      <c r="G154" s="103">
        <f t="shared" si="53"/>
        <v>0</v>
      </c>
      <c r="H154" s="103">
        <f t="shared" si="53"/>
        <v>0</v>
      </c>
      <c r="I154" s="103">
        <f t="shared" si="53"/>
        <v>0</v>
      </c>
      <c r="J154" s="103">
        <f t="shared" si="53"/>
        <v>0</v>
      </c>
      <c r="K154" s="103">
        <f t="shared" si="53"/>
        <v>0</v>
      </c>
      <c r="L154" s="103">
        <f t="shared" si="53"/>
        <v>0</v>
      </c>
      <c r="M154" s="103">
        <f t="shared" si="53"/>
        <v>0</v>
      </c>
      <c r="N154" s="103">
        <f t="shared" si="53"/>
        <v>0</v>
      </c>
      <c r="O154" s="103">
        <f t="shared" si="53"/>
        <v>0</v>
      </c>
      <c r="P154" s="103">
        <f t="shared" si="53"/>
        <v>0</v>
      </c>
      <c r="Q154" s="103">
        <f t="shared" si="53"/>
        <v>0</v>
      </c>
      <c r="R154" s="103">
        <f t="shared" si="53"/>
        <v>0</v>
      </c>
      <c r="S154" s="103">
        <f t="shared" si="53"/>
        <v>0</v>
      </c>
      <c r="T154" s="103">
        <f t="shared" si="53"/>
        <v>0</v>
      </c>
      <c r="U154" s="103">
        <f t="shared" si="53"/>
        <v>0</v>
      </c>
      <c r="V154" s="103">
        <f t="shared" si="53"/>
        <v>0</v>
      </c>
      <c r="W154" s="103">
        <f t="shared" si="53"/>
        <v>0</v>
      </c>
      <c r="X154" s="103">
        <f t="shared" si="53"/>
        <v>0</v>
      </c>
      <c r="Y154" s="103">
        <f t="shared" si="53"/>
        <v>0</v>
      </c>
      <c r="Z154" s="103">
        <f t="shared" si="53"/>
        <v>0</v>
      </c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</row>
    <row r="155" spans="1:36" s="7" customFormat="1" hidden="1" x14ac:dyDescent="0.2">
      <c r="A155" s="132">
        <v>3431</v>
      </c>
      <c r="B155" s="107" t="s">
        <v>125</v>
      </c>
      <c r="C155" s="93">
        <f t="shared" ref="C155:C157" si="54">SUM(D155:J155)</f>
        <v>0</v>
      </c>
      <c r="D155" s="90">
        <v>0</v>
      </c>
      <c r="E155" s="90">
        <v>0</v>
      </c>
      <c r="F155" s="90">
        <v>0</v>
      </c>
      <c r="G155" s="90">
        <v>0</v>
      </c>
      <c r="H155" s="90">
        <v>0</v>
      </c>
      <c r="I155" s="90">
        <v>0</v>
      </c>
      <c r="J155" s="90">
        <v>0</v>
      </c>
      <c r="K155" s="93">
        <f t="shared" si="51"/>
        <v>0</v>
      </c>
      <c r="L155" s="90"/>
      <c r="M155" s="90"/>
      <c r="N155" s="90"/>
      <c r="O155" s="90"/>
      <c r="P155" s="90"/>
      <c r="Q155" s="90"/>
      <c r="R155" s="90"/>
      <c r="S155" s="93">
        <f t="shared" ref="S155:S157" si="55">SUM(T155:Z155)</f>
        <v>0</v>
      </c>
      <c r="T155" s="93"/>
      <c r="U155" s="93"/>
      <c r="V155" s="93"/>
      <c r="W155" s="93"/>
      <c r="X155" s="93"/>
      <c r="Y155" s="93"/>
      <c r="Z155" s="93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</row>
    <row r="156" spans="1:36" s="7" customFormat="1" ht="24" hidden="1" x14ac:dyDescent="0.2">
      <c r="A156" s="132">
        <v>3432</v>
      </c>
      <c r="B156" s="106" t="s">
        <v>127</v>
      </c>
      <c r="C156" s="93">
        <f t="shared" si="54"/>
        <v>0</v>
      </c>
      <c r="D156" s="90">
        <v>0</v>
      </c>
      <c r="E156" s="90">
        <v>0</v>
      </c>
      <c r="F156" s="90">
        <v>0</v>
      </c>
      <c r="G156" s="90">
        <v>0</v>
      </c>
      <c r="H156" s="90">
        <v>0</v>
      </c>
      <c r="I156" s="90">
        <v>0</v>
      </c>
      <c r="J156" s="90">
        <v>0</v>
      </c>
      <c r="K156" s="93">
        <f t="shared" si="51"/>
        <v>0</v>
      </c>
      <c r="L156" s="90"/>
      <c r="M156" s="90"/>
      <c r="N156" s="90"/>
      <c r="O156" s="90"/>
      <c r="P156" s="90"/>
      <c r="Q156" s="90"/>
      <c r="R156" s="90"/>
      <c r="S156" s="93">
        <f t="shared" si="55"/>
        <v>0</v>
      </c>
      <c r="T156" s="93"/>
      <c r="U156" s="93"/>
      <c r="V156" s="93"/>
      <c r="W156" s="93"/>
      <c r="X156" s="93"/>
      <c r="Y156" s="93"/>
      <c r="Z156" s="93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</row>
    <row r="157" spans="1:36" s="7" customFormat="1" hidden="1" x14ac:dyDescent="0.2">
      <c r="A157" s="132">
        <v>3433</v>
      </c>
      <c r="B157" s="106" t="s">
        <v>345</v>
      </c>
      <c r="C157" s="93">
        <f t="shared" si="54"/>
        <v>0</v>
      </c>
      <c r="D157" s="90">
        <v>0</v>
      </c>
      <c r="E157" s="90">
        <v>0</v>
      </c>
      <c r="F157" s="90">
        <v>0</v>
      </c>
      <c r="G157" s="90">
        <v>0</v>
      </c>
      <c r="H157" s="90">
        <v>0</v>
      </c>
      <c r="I157" s="90">
        <v>0</v>
      </c>
      <c r="J157" s="90">
        <v>0</v>
      </c>
      <c r="K157" s="93">
        <f t="shared" si="51"/>
        <v>0</v>
      </c>
      <c r="L157" s="90"/>
      <c r="M157" s="90"/>
      <c r="N157" s="90"/>
      <c r="O157" s="90"/>
      <c r="P157" s="90"/>
      <c r="Q157" s="90"/>
      <c r="R157" s="90"/>
      <c r="S157" s="93">
        <f t="shared" si="55"/>
        <v>0</v>
      </c>
      <c r="T157" s="93"/>
      <c r="U157" s="93"/>
      <c r="V157" s="93"/>
      <c r="W157" s="93"/>
      <c r="X157" s="93"/>
      <c r="Y157" s="93"/>
      <c r="Z157" s="93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</row>
    <row r="158" spans="1:36" s="58" customFormat="1" ht="24.75" customHeight="1" x14ac:dyDescent="0.2">
      <c r="A158" s="134" t="s">
        <v>157</v>
      </c>
      <c r="B158" s="109" t="s">
        <v>158</v>
      </c>
      <c r="C158" s="103">
        <f>SUM(C159:C167)</f>
        <v>6000</v>
      </c>
      <c r="D158" s="103">
        <f t="shared" ref="D158:Z158" si="56">SUM(D159:D167)</f>
        <v>6000</v>
      </c>
      <c r="E158" s="103">
        <f t="shared" si="56"/>
        <v>0</v>
      </c>
      <c r="F158" s="103">
        <f t="shared" si="56"/>
        <v>0</v>
      </c>
      <c r="G158" s="103">
        <f t="shared" si="56"/>
        <v>0</v>
      </c>
      <c r="H158" s="103">
        <f t="shared" si="56"/>
        <v>0</v>
      </c>
      <c r="I158" s="103">
        <f t="shared" si="56"/>
        <v>0</v>
      </c>
      <c r="J158" s="103">
        <f t="shared" si="56"/>
        <v>0</v>
      </c>
      <c r="K158" s="103">
        <f t="shared" si="56"/>
        <v>6000</v>
      </c>
      <c r="L158" s="103">
        <f t="shared" si="56"/>
        <v>6000</v>
      </c>
      <c r="M158" s="103">
        <f t="shared" si="56"/>
        <v>0</v>
      </c>
      <c r="N158" s="103">
        <f t="shared" si="56"/>
        <v>0</v>
      </c>
      <c r="O158" s="103">
        <f t="shared" si="56"/>
        <v>0</v>
      </c>
      <c r="P158" s="103">
        <f t="shared" si="56"/>
        <v>0</v>
      </c>
      <c r="Q158" s="103">
        <f t="shared" si="56"/>
        <v>0</v>
      </c>
      <c r="R158" s="103">
        <f t="shared" si="56"/>
        <v>0</v>
      </c>
      <c r="S158" s="103">
        <f t="shared" si="56"/>
        <v>6000</v>
      </c>
      <c r="T158" s="103">
        <f t="shared" si="56"/>
        <v>6000</v>
      </c>
      <c r="U158" s="103">
        <f t="shared" si="56"/>
        <v>0</v>
      </c>
      <c r="V158" s="103">
        <f t="shared" si="56"/>
        <v>0</v>
      </c>
      <c r="W158" s="103">
        <f t="shared" si="56"/>
        <v>0</v>
      </c>
      <c r="X158" s="103">
        <f t="shared" si="56"/>
        <v>0</v>
      </c>
      <c r="Y158" s="103">
        <f t="shared" si="56"/>
        <v>0</v>
      </c>
      <c r="Z158" s="103">
        <f t="shared" si="56"/>
        <v>0</v>
      </c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</row>
    <row r="159" spans="1:36" s="7" customFormat="1" x14ac:dyDescent="0.2">
      <c r="A159" s="132">
        <v>4221</v>
      </c>
      <c r="B159" s="106" t="s">
        <v>165</v>
      </c>
      <c r="C159" s="93">
        <f t="shared" ref="C159:C167" si="57">SUM(D159:J159)</f>
        <v>4000</v>
      </c>
      <c r="D159" s="90">
        <v>4000</v>
      </c>
      <c r="E159" s="90"/>
      <c r="F159" s="90"/>
      <c r="G159" s="90"/>
      <c r="H159" s="90"/>
      <c r="I159" s="90"/>
      <c r="J159" s="90"/>
      <c r="K159" s="93">
        <f t="shared" si="51"/>
        <v>4000</v>
      </c>
      <c r="L159" s="90">
        <v>4000</v>
      </c>
      <c r="M159" s="90"/>
      <c r="N159" s="90"/>
      <c r="O159" s="90"/>
      <c r="P159" s="90"/>
      <c r="Q159" s="90"/>
      <c r="R159" s="90"/>
      <c r="S159" s="93">
        <f t="shared" ref="S159:S167" si="58">SUM(T159:Z159)</f>
        <v>4000</v>
      </c>
      <c r="T159" s="90">
        <v>4000</v>
      </c>
      <c r="U159" s="90"/>
      <c r="V159" s="90"/>
      <c r="W159" s="90"/>
      <c r="X159" s="90"/>
      <c r="Y159" s="90"/>
      <c r="Z159" s="90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</row>
    <row r="160" spans="1:36" s="7" customFormat="1" hidden="1" x14ac:dyDescent="0.2">
      <c r="A160" s="132">
        <v>4222</v>
      </c>
      <c r="B160" s="106" t="s">
        <v>167</v>
      </c>
      <c r="C160" s="93">
        <f t="shared" si="57"/>
        <v>0</v>
      </c>
      <c r="D160" s="90"/>
      <c r="E160" s="90"/>
      <c r="F160" s="90"/>
      <c r="G160" s="90"/>
      <c r="H160" s="90"/>
      <c r="I160" s="90"/>
      <c r="J160" s="90"/>
      <c r="K160" s="93">
        <f t="shared" si="51"/>
        <v>0</v>
      </c>
      <c r="L160" s="90"/>
      <c r="M160" s="90"/>
      <c r="N160" s="90"/>
      <c r="O160" s="90"/>
      <c r="P160" s="90"/>
      <c r="Q160" s="90"/>
      <c r="R160" s="90"/>
      <c r="S160" s="93">
        <f t="shared" si="58"/>
        <v>0</v>
      </c>
      <c r="T160" s="90"/>
      <c r="U160" s="90"/>
      <c r="V160" s="90"/>
      <c r="W160" s="90"/>
      <c r="X160" s="90"/>
      <c r="Y160" s="90"/>
      <c r="Z160" s="90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</row>
    <row r="161" spans="1:36" s="7" customFormat="1" hidden="1" x14ac:dyDescent="0.2">
      <c r="A161" s="132">
        <v>4223</v>
      </c>
      <c r="B161" s="106" t="s">
        <v>169</v>
      </c>
      <c r="C161" s="93">
        <f t="shared" si="57"/>
        <v>0</v>
      </c>
      <c r="D161" s="90"/>
      <c r="E161" s="90"/>
      <c r="F161" s="90"/>
      <c r="G161" s="90"/>
      <c r="H161" s="90"/>
      <c r="I161" s="90"/>
      <c r="J161" s="90"/>
      <c r="K161" s="93">
        <f t="shared" si="51"/>
        <v>0</v>
      </c>
      <c r="L161" s="90"/>
      <c r="M161" s="90"/>
      <c r="N161" s="90"/>
      <c r="O161" s="90"/>
      <c r="P161" s="90"/>
      <c r="Q161" s="90"/>
      <c r="R161" s="90"/>
      <c r="S161" s="93">
        <f t="shared" si="58"/>
        <v>0</v>
      </c>
      <c r="T161" s="90"/>
      <c r="U161" s="90"/>
      <c r="V161" s="90"/>
      <c r="W161" s="90"/>
      <c r="X161" s="90"/>
      <c r="Y161" s="90"/>
      <c r="Z161" s="90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</row>
    <row r="162" spans="1:36" s="7" customFormat="1" hidden="1" x14ac:dyDescent="0.2">
      <c r="A162" s="132">
        <v>4224</v>
      </c>
      <c r="B162" s="106" t="s">
        <v>171</v>
      </c>
      <c r="C162" s="93">
        <f t="shared" si="57"/>
        <v>0</v>
      </c>
      <c r="D162" s="90"/>
      <c r="E162" s="90"/>
      <c r="F162" s="90"/>
      <c r="G162" s="90"/>
      <c r="H162" s="90"/>
      <c r="I162" s="90"/>
      <c r="J162" s="90"/>
      <c r="K162" s="93">
        <f t="shared" si="51"/>
        <v>0</v>
      </c>
      <c r="L162" s="90"/>
      <c r="M162" s="90"/>
      <c r="N162" s="90"/>
      <c r="O162" s="90"/>
      <c r="P162" s="90"/>
      <c r="Q162" s="90"/>
      <c r="R162" s="90"/>
      <c r="S162" s="93">
        <f t="shared" si="58"/>
        <v>0</v>
      </c>
      <c r="T162" s="90"/>
      <c r="U162" s="90"/>
      <c r="V162" s="90"/>
      <c r="W162" s="90"/>
      <c r="X162" s="90"/>
      <c r="Y162" s="90"/>
      <c r="Z162" s="90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</row>
    <row r="163" spans="1:36" s="7" customFormat="1" hidden="1" x14ac:dyDescent="0.2">
      <c r="A163" s="132">
        <v>4225</v>
      </c>
      <c r="B163" s="106" t="s">
        <v>347</v>
      </c>
      <c r="C163" s="93">
        <f t="shared" si="57"/>
        <v>0</v>
      </c>
      <c r="D163" s="90"/>
      <c r="E163" s="90"/>
      <c r="F163" s="90"/>
      <c r="G163" s="90"/>
      <c r="H163" s="90"/>
      <c r="I163" s="90"/>
      <c r="J163" s="90"/>
      <c r="K163" s="93">
        <f t="shared" si="51"/>
        <v>0</v>
      </c>
      <c r="L163" s="90"/>
      <c r="M163" s="90"/>
      <c r="N163" s="90"/>
      <c r="O163" s="90"/>
      <c r="P163" s="90"/>
      <c r="Q163" s="90"/>
      <c r="R163" s="90"/>
      <c r="S163" s="93">
        <f t="shared" si="58"/>
        <v>0</v>
      </c>
      <c r="T163" s="90"/>
      <c r="U163" s="90"/>
      <c r="V163" s="90"/>
      <c r="W163" s="90"/>
      <c r="X163" s="90"/>
      <c r="Y163" s="90"/>
      <c r="Z163" s="90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</row>
    <row r="164" spans="1:36" s="7" customFormat="1" hidden="1" x14ac:dyDescent="0.2">
      <c r="A164" s="132">
        <v>4226</v>
      </c>
      <c r="B164" s="106" t="s">
        <v>175</v>
      </c>
      <c r="C164" s="93">
        <f t="shared" si="57"/>
        <v>0</v>
      </c>
      <c r="D164" s="90"/>
      <c r="E164" s="90"/>
      <c r="F164" s="90"/>
      <c r="G164" s="90"/>
      <c r="H164" s="90"/>
      <c r="I164" s="90"/>
      <c r="J164" s="90"/>
      <c r="K164" s="93">
        <f t="shared" si="51"/>
        <v>0</v>
      </c>
      <c r="L164" s="90"/>
      <c r="M164" s="90"/>
      <c r="N164" s="90"/>
      <c r="O164" s="90"/>
      <c r="P164" s="90"/>
      <c r="Q164" s="90"/>
      <c r="R164" s="90"/>
      <c r="S164" s="93">
        <f t="shared" si="58"/>
        <v>0</v>
      </c>
      <c r="T164" s="90"/>
      <c r="U164" s="90"/>
      <c r="V164" s="90"/>
      <c r="W164" s="90"/>
      <c r="X164" s="90"/>
      <c r="Y164" s="90"/>
      <c r="Z164" s="90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</row>
    <row r="165" spans="1:36" s="7" customFormat="1" hidden="1" x14ac:dyDescent="0.2">
      <c r="A165" s="132">
        <v>4227</v>
      </c>
      <c r="B165" s="107" t="s">
        <v>47</v>
      </c>
      <c r="C165" s="93">
        <f t="shared" si="57"/>
        <v>0</v>
      </c>
      <c r="D165" s="90"/>
      <c r="E165" s="90"/>
      <c r="F165" s="90"/>
      <c r="G165" s="90"/>
      <c r="H165" s="90"/>
      <c r="I165" s="90"/>
      <c r="J165" s="90"/>
      <c r="K165" s="93">
        <f t="shared" si="51"/>
        <v>0</v>
      </c>
      <c r="L165" s="90"/>
      <c r="M165" s="90"/>
      <c r="N165" s="90"/>
      <c r="O165" s="90"/>
      <c r="P165" s="90"/>
      <c r="Q165" s="90"/>
      <c r="R165" s="90"/>
      <c r="S165" s="93">
        <f t="shared" si="58"/>
        <v>0</v>
      </c>
      <c r="T165" s="90"/>
      <c r="U165" s="90"/>
      <c r="V165" s="90"/>
      <c r="W165" s="90"/>
      <c r="X165" s="90"/>
      <c r="Y165" s="90"/>
      <c r="Z165" s="90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</row>
    <row r="166" spans="1:36" s="7" customFormat="1" hidden="1" x14ac:dyDescent="0.2">
      <c r="A166" s="132">
        <v>4231</v>
      </c>
      <c r="B166" s="106" t="s">
        <v>180</v>
      </c>
      <c r="C166" s="93">
        <f t="shared" si="57"/>
        <v>0</v>
      </c>
      <c r="D166" s="90"/>
      <c r="E166" s="90"/>
      <c r="F166" s="90"/>
      <c r="G166" s="90"/>
      <c r="H166" s="90"/>
      <c r="I166" s="90"/>
      <c r="J166" s="90"/>
      <c r="K166" s="93">
        <f t="shared" si="51"/>
        <v>0</v>
      </c>
      <c r="L166" s="90"/>
      <c r="M166" s="90"/>
      <c r="N166" s="90"/>
      <c r="O166" s="90"/>
      <c r="P166" s="90"/>
      <c r="Q166" s="90"/>
      <c r="R166" s="90"/>
      <c r="S166" s="93">
        <f t="shared" si="58"/>
        <v>0</v>
      </c>
      <c r="T166" s="90"/>
      <c r="U166" s="90"/>
      <c r="V166" s="90"/>
      <c r="W166" s="90"/>
      <c r="X166" s="90"/>
      <c r="Y166" s="90"/>
      <c r="Z166" s="90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</row>
    <row r="167" spans="1:36" s="7" customFormat="1" x14ac:dyDescent="0.2">
      <c r="A167" s="132">
        <v>4241</v>
      </c>
      <c r="B167" s="106" t="s">
        <v>348</v>
      </c>
      <c r="C167" s="93">
        <f t="shared" si="57"/>
        <v>2000</v>
      </c>
      <c r="D167" s="90">
        <v>2000</v>
      </c>
      <c r="E167" s="90"/>
      <c r="F167" s="90"/>
      <c r="G167" s="90"/>
      <c r="H167" s="90"/>
      <c r="I167" s="90"/>
      <c r="J167" s="90"/>
      <c r="K167" s="93">
        <f t="shared" si="51"/>
        <v>2000</v>
      </c>
      <c r="L167" s="90">
        <v>2000</v>
      </c>
      <c r="M167" s="90"/>
      <c r="N167" s="90"/>
      <c r="O167" s="90"/>
      <c r="P167" s="90"/>
      <c r="Q167" s="90"/>
      <c r="R167" s="90"/>
      <c r="S167" s="93">
        <f t="shared" si="58"/>
        <v>2000</v>
      </c>
      <c r="T167" s="90">
        <v>2000</v>
      </c>
      <c r="U167" s="90"/>
      <c r="V167" s="90"/>
      <c r="W167" s="90"/>
      <c r="X167" s="90"/>
      <c r="Y167" s="90"/>
      <c r="Z167" s="90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</row>
    <row r="168" spans="1:36" s="7" customFormat="1" ht="25.5" x14ac:dyDescent="0.2">
      <c r="A168" s="97" t="s">
        <v>377</v>
      </c>
      <c r="B168" s="108" t="s">
        <v>378</v>
      </c>
      <c r="C168" s="99">
        <f t="shared" ref="C168:Z168" si="59">C169+C202</f>
        <v>157784.75999999998</v>
      </c>
      <c r="D168" s="99">
        <f t="shared" si="59"/>
        <v>0</v>
      </c>
      <c r="E168" s="99">
        <f t="shared" si="59"/>
        <v>0</v>
      </c>
      <c r="F168" s="99">
        <f t="shared" si="59"/>
        <v>0</v>
      </c>
      <c r="G168" s="99">
        <f t="shared" si="59"/>
        <v>157784.75999999998</v>
      </c>
      <c r="H168" s="99">
        <f t="shared" si="59"/>
        <v>0</v>
      </c>
      <c r="I168" s="99">
        <f t="shared" si="59"/>
        <v>0</v>
      </c>
      <c r="J168" s="99">
        <f t="shared" si="59"/>
        <v>0</v>
      </c>
      <c r="K168" s="99">
        <f t="shared" si="59"/>
        <v>76854.399999999994</v>
      </c>
      <c r="L168" s="99">
        <f t="shared" si="59"/>
        <v>0</v>
      </c>
      <c r="M168" s="99">
        <f t="shared" si="59"/>
        <v>0</v>
      </c>
      <c r="N168" s="99">
        <f t="shared" si="59"/>
        <v>0</v>
      </c>
      <c r="O168" s="99">
        <f t="shared" si="59"/>
        <v>76854.399999999994</v>
      </c>
      <c r="P168" s="99">
        <f t="shared" si="59"/>
        <v>0</v>
      </c>
      <c r="Q168" s="99">
        <f t="shared" si="59"/>
        <v>0</v>
      </c>
      <c r="R168" s="99">
        <f t="shared" si="59"/>
        <v>0</v>
      </c>
      <c r="S168" s="99">
        <f t="shared" si="59"/>
        <v>0</v>
      </c>
      <c r="T168" s="99">
        <f t="shared" si="59"/>
        <v>0</v>
      </c>
      <c r="U168" s="99">
        <f t="shared" si="59"/>
        <v>0</v>
      </c>
      <c r="V168" s="99">
        <f t="shared" si="59"/>
        <v>0</v>
      </c>
      <c r="W168" s="99">
        <f t="shared" si="59"/>
        <v>0</v>
      </c>
      <c r="X168" s="99">
        <f t="shared" si="59"/>
        <v>0</v>
      </c>
      <c r="Y168" s="99">
        <f t="shared" si="59"/>
        <v>0</v>
      </c>
      <c r="Z168" s="99">
        <f t="shared" si="59"/>
        <v>0</v>
      </c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</row>
    <row r="169" spans="1:36" s="7" customFormat="1" x14ac:dyDescent="0.2">
      <c r="A169" s="88">
        <v>3</v>
      </c>
      <c r="B169" s="100" t="s">
        <v>339</v>
      </c>
      <c r="C169" s="93">
        <f>C170+C198</f>
        <v>134006.79999999999</v>
      </c>
      <c r="D169" s="93">
        <f>D170+D198</f>
        <v>0</v>
      </c>
      <c r="E169" s="93">
        <f t="shared" ref="E169:J169" si="60">E170+E198</f>
        <v>0</v>
      </c>
      <c r="F169" s="93">
        <f t="shared" si="60"/>
        <v>0</v>
      </c>
      <c r="G169" s="93">
        <f>G170+G198</f>
        <v>134006.79999999999</v>
      </c>
      <c r="H169" s="93">
        <f t="shared" si="60"/>
        <v>0</v>
      </c>
      <c r="I169" s="93">
        <f t="shared" si="60"/>
        <v>0</v>
      </c>
      <c r="J169" s="93">
        <f t="shared" si="60"/>
        <v>0</v>
      </c>
      <c r="K169" s="93">
        <f t="shared" ref="K169" si="61">K170+K198</f>
        <v>76854.399999999994</v>
      </c>
      <c r="L169" s="93">
        <f t="shared" ref="L169" si="62">L170+L198</f>
        <v>0</v>
      </c>
      <c r="M169" s="93">
        <f t="shared" ref="M169" si="63">M170+M198</f>
        <v>0</v>
      </c>
      <c r="N169" s="93">
        <f t="shared" ref="N169" si="64">N170+N198</f>
        <v>0</v>
      </c>
      <c r="O169" s="93">
        <f t="shared" ref="O169" si="65">O170+O198</f>
        <v>76854.399999999994</v>
      </c>
      <c r="P169" s="93">
        <f t="shared" ref="P169" si="66">P170+P198</f>
        <v>0</v>
      </c>
      <c r="Q169" s="93">
        <f t="shared" ref="Q169" si="67">Q170+Q198</f>
        <v>0</v>
      </c>
      <c r="R169" s="93">
        <f t="shared" ref="R169" si="68">R170+R198</f>
        <v>0</v>
      </c>
      <c r="S169" s="93">
        <f t="shared" ref="S169" si="69">S170+S198</f>
        <v>0</v>
      </c>
      <c r="T169" s="93">
        <f t="shared" ref="T169" si="70">T170+T198</f>
        <v>0</v>
      </c>
      <c r="U169" s="93">
        <f t="shared" ref="U169" si="71">U170+U198</f>
        <v>0</v>
      </c>
      <c r="V169" s="93">
        <f t="shared" ref="V169" si="72">V170+V198</f>
        <v>0</v>
      </c>
      <c r="W169" s="93">
        <f t="shared" ref="W169" si="73">W170+W198</f>
        <v>0</v>
      </c>
      <c r="X169" s="93">
        <f t="shared" ref="X169" si="74">X170+X198</f>
        <v>0</v>
      </c>
      <c r="Y169" s="93">
        <f t="shared" ref="Y169" si="75">Y170+Y198</f>
        <v>0</v>
      </c>
      <c r="Z169" s="93">
        <f t="shared" ref="Z169" si="76">Z170+Z198</f>
        <v>0</v>
      </c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</row>
    <row r="170" spans="1:36" s="58" customFormat="1" x14ac:dyDescent="0.2">
      <c r="A170" s="101">
        <v>32</v>
      </c>
      <c r="B170" s="102" t="s">
        <v>25</v>
      </c>
      <c r="C170" s="103">
        <f>SUM(C171:C197)</f>
        <v>134006.79999999999</v>
      </c>
      <c r="D170" s="103">
        <f t="shared" ref="D170:Z170" si="77">SUM(D171:D197)</f>
        <v>0</v>
      </c>
      <c r="E170" s="103">
        <f t="shared" si="77"/>
        <v>0</v>
      </c>
      <c r="F170" s="103">
        <f t="shared" si="77"/>
        <v>0</v>
      </c>
      <c r="G170" s="103">
        <f t="shared" si="77"/>
        <v>134006.79999999999</v>
      </c>
      <c r="H170" s="103">
        <f t="shared" si="77"/>
        <v>0</v>
      </c>
      <c r="I170" s="103">
        <f t="shared" si="77"/>
        <v>0</v>
      </c>
      <c r="J170" s="103">
        <f t="shared" si="77"/>
        <v>0</v>
      </c>
      <c r="K170" s="103">
        <f t="shared" si="77"/>
        <v>76854.399999999994</v>
      </c>
      <c r="L170" s="103">
        <f t="shared" si="77"/>
        <v>0</v>
      </c>
      <c r="M170" s="103">
        <f t="shared" si="77"/>
        <v>0</v>
      </c>
      <c r="N170" s="103">
        <f t="shared" si="77"/>
        <v>0</v>
      </c>
      <c r="O170" s="103">
        <f t="shared" si="77"/>
        <v>76854.399999999994</v>
      </c>
      <c r="P170" s="103">
        <f t="shared" si="77"/>
        <v>0</v>
      </c>
      <c r="Q170" s="103">
        <f t="shared" si="77"/>
        <v>0</v>
      </c>
      <c r="R170" s="103">
        <f t="shared" si="77"/>
        <v>0</v>
      </c>
      <c r="S170" s="103">
        <f t="shared" si="77"/>
        <v>0</v>
      </c>
      <c r="T170" s="103">
        <f t="shared" si="77"/>
        <v>0</v>
      </c>
      <c r="U170" s="103">
        <f t="shared" si="77"/>
        <v>0</v>
      </c>
      <c r="V170" s="103">
        <f t="shared" si="77"/>
        <v>0</v>
      </c>
      <c r="W170" s="103">
        <f t="shared" si="77"/>
        <v>0</v>
      </c>
      <c r="X170" s="103">
        <f t="shared" si="77"/>
        <v>0</v>
      </c>
      <c r="Y170" s="103">
        <f t="shared" si="77"/>
        <v>0</v>
      </c>
      <c r="Z170" s="103">
        <f t="shared" si="77"/>
        <v>0</v>
      </c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</row>
    <row r="171" spans="1:36" s="7" customFormat="1" x14ac:dyDescent="0.2">
      <c r="A171" s="132">
        <v>3211</v>
      </c>
      <c r="B171" s="106" t="s">
        <v>64</v>
      </c>
      <c r="C171" s="93">
        <f t="shared" ref="C171:C197" si="78">SUM(D171:J171)</f>
        <v>0</v>
      </c>
      <c r="D171" s="93"/>
      <c r="E171" s="90"/>
      <c r="F171" s="90"/>
      <c r="G171" s="90"/>
      <c r="H171" s="90"/>
      <c r="I171" s="90"/>
      <c r="J171" s="90"/>
      <c r="K171" s="93">
        <f t="shared" ref="K171:K197" si="79">SUM(L171:R171)</f>
        <v>0</v>
      </c>
      <c r="L171" s="90"/>
      <c r="M171" s="90"/>
      <c r="N171" s="90"/>
      <c r="O171" s="90"/>
      <c r="P171" s="90"/>
      <c r="Q171" s="90"/>
      <c r="R171" s="90"/>
      <c r="S171" s="93">
        <f t="shared" ref="S171:S197" si="80">SUM(T171:Z171)</f>
        <v>0</v>
      </c>
      <c r="T171" s="90"/>
      <c r="U171" s="90"/>
      <c r="V171" s="90"/>
      <c r="W171" s="90"/>
      <c r="X171" s="90"/>
      <c r="Y171" s="90"/>
      <c r="Z171" s="90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</row>
    <row r="172" spans="1:36" s="7" customFormat="1" ht="24" x14ac:dyDescent="0.2">
      <c r="A172" s="132">
        <v>3212</v>
      </c>
      <c r="B172" s="106" t="s">
        <v>66</v>
      </c>
      <c r="C172" s="93">
        <f t="shared" si="78"/>
        <v>0</v>
      </c>
      <c r="D172" s="93"/>
      <c r="E172" s="90"/>
      <c r="F172" s="90"/>
      <c r="G172" s="90"/>
      <c r="H172" s="90"/>
      <c r="I172" s="90"/>
      <c r="J172" s="90"/>
      <c r="K172" s="93">
        <f t="shared" si="79"/>
        <v>0</v>
      </c>
      <c r="L172" s="90"/>
      <c r="M172" s="90"/>
      <c r="N172" s="90"/>
      <c r="O172" s="90"/>
      <c r="P172" s="90"/>
      <c r="Q172" s="90"/>
      <c r="R172" s="90"/>
      <c r="S172" s="93">
        <f t="shared" si="80"/>
        <v>0</v>
      </c>
      <c r="T172" s="90"/>
      <c r="U172" s="90"/>
      <c r="V172" s="90"/>
      <c r="W172" s="90"/>
      <c r="X172" s="90"/>
      <c r="Y172" s="90"/>
      <c r="Z172" s="90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</row>
    <row r="173" spans="1:36" s="7" customFormat="1" x14ac:dyDescent="0.2">
      <c r="A173" s="132">
        <v>3213</v>
      </c>
      <c r="B173" s="106" t="s">
        <v>68</v>
      </c>
      <c r="C173" s="93">
        <f t="shared" si="78"/>
        <v>96556.800000000003</v>
      </c>
      <c r="D173" s="93"/>
      <c r="E173" s="90"/>
      <c r="F173" s="90"/>
      <c r="G173" s="90">
        <v>96556.800000000003</v>
      </c>
      <c r="H173" s="90"/>
      <c r="I173" s="90"/>
      <c r="J173" s="90"/>
      <c r="K173" s="93">
        <f t="shared" si="79"/>
        <v>48278.400000000001</v>
      </c>
      <c r="L173" s="90"/>
      <c r="M173" s="90"/>
      <c r="N173" s="90"/>
      <c r="O173" s="90">
        <f>21762.88+26515.52</f>
        <v>48278.400000000001</v>
      </c>
      <c r="P173" s="90"/>
      <c r="Q173" s="90"/>
      <c r="R173" s="90"/>
      <c r="S173" s="93">
        <f t="shared" si="80"/>
        <v>0</v>
      </c>
      <c r="T173" s="90"/>
      <c r="U173" s="90"/>
      <c r="V173" s="90"/>
      <c r="W173" s="90"/>
      <c r="X173" s="90"/>
      <c r="Y173" s="90"/>
      <c r="Z173" s="90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</row>
    <row r="174" spans="1:36" s="7" customFormat="1" x14ac:dyDescent="0.2">
      <c r="A174" s="132">
        <v>3214</v>
      </c>
      <c r="B174" s="106" t="s">
        <v>70</v>
      </c>
      <c r="C174" s="93">
        <f t="shared" si="78"/>
        <v>0</v>
      </c>
      <c r="D174" s="93"/>
      <c r="E174" s="90"/>
      <c r="F174" s="90"/>
      <c r="G174" s="90"/>
      <c r="H174" s="90"/>
      <c r="I174" s="90"/>
      <c r="J174" s="90"/>
      <c r="K174" s="93">
        <f t="shared" si="79"/>
        <v>0</v>
      </c>
      <c r="L174" s="90"/>
      <c r="M174" s="90"/>
      <c r="N174" s="90"/>
      <c r="O174" s="90"/>
      <c r="P174" s="90"/>
      <c r="Q174" s="90"/>
      <c r="R174" s="90"/>
      <c r="S174" s="93">
        <f t="shared" si="80"/>
        <v>0</v>
      </c>
      <c r="T174" s="90"/>
      <c r="U174" s="90"/>
      <c r="V174" s="90"/>
      <c r="W174" s="90"/>
      <c r="X174" s="90"/>
      <c r="Y174" s="90"/>
      <c r="Z174" s="90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</row>
    <row r="175" spans="1:36" s="7" customFormat="1" ht="14.25" customHeight="1" x14ac:dyDescent="0.2">
      <c r="A175" s="132">
        <v>3221</v>
      </c>
      <c r="B175" s="106" t="s">
        <v>45</v>
      </c>
      <c r="C175" s="93">
        <f t="shared" si="78"/>
        <v>7890</v>
      </c>
      <c r="D175" s="93"/>
      <c r="E175" s="90"/>
      <c r="F175" s="90"/>
      <c r="G175" s="90">
        <v>7890</v>
      </c>
      <c r="H175" s="90"/>
      <c r="I175" s="90"/>
      <c r="J175" s="90"/>
      <c r="K175" s="93">
        <f t="shared" si="79"/>
        <v>0</v>
      </c>
      <c r="L175" s="90"/>
      <c r="M175" s="90"/>
      <c r="N175" s="90"/>
      <c r="O175" s="90"/>
      <c r="P175" s="90"/>
      <c r="Q175" s="90"/>
      <c r="R175" s="90"/>
      <c r="S175" s="93">
        <f t="shared" si="80"/>
        <v>0</v>
      </c>
      <c r="T175" s="90"/>
      <c r="U175" s="90"/>
      <c r="V175" s="90"/>
      <c r="W175" s="90"/>
      <c r="X175" s="90"/>
      <c r="Y175" s="90"/>
      <c r="Z175" s="90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</row>
    <row r="176" spans="1:36" s="7" customFormat="1" x14ac:dyDescent="0.2">
      <c r="A176" s="132">
        <v>3222</v>
      </c>
      <c r="B176" s="106" t="s">
        <v>46</v>
      </c>
      <c r="C176" s="93">
        <f t="shared" si="78"/>
        <v>3096</v>
      </c>
      <c r="D176" s="93"/>
      <c r="E176" s="90"/>
      <c r="F176" s="90"/>
      <c r="G176" s="90">
        <v>3096</v>
      </c>
      <c r="H176" s="90"/>
      <c r="I176" s="90"/>
      <c r="J176" s="90"/>
      <c r="K176" s="93">
        <f t="shared" si="79"/>
        <v>0</v>
      </c>
      <c r="L176" s="90"/>
      <c r="M176" s="90"/>
      <c r="N176" s="90"/>
      <c r="O176" s="90"/>
      <c r="P176" s="90"/>
      <c r="Q176" s="90"/>
      <c r="R176" s="90"/>
      <c r="S176" s="93">
        <f t="shared" si="80"/>
        <v>0</v>
      </c>
      <c r="T176" s="90"/>
      <c r="U176" s="90"/>
      <c r="V176" s="90"/>
      <c r="W176" s="90"/>
      <c r="X176" s="90"/>
      <c r="Y176" s="90"/>
      <c r="Z176" s="90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</row>
    <row r="177" spans="1:36" s="7" customFormat="1" x14ac:dyDescent="0.2">
      <c r="A177" s="132">
        <v>3223</v>
      </c>
      <c r="B177" s="106" t="s">
        <v>75</v>
      </c>
      <c r="C177" s="93">
        <f t="shared" si="78"/>
        <v>0</v>
      </c>
      <c r="D177" s="93"/>
      <c r="E177" s="90"/>
      <c r="F177" s="90"/>
      <c r="G177" s="90"/>
      <c r="H177" s="90"/>
      <c r="I177" s="90"/>
      <c r="J177" s="90"/>
      <c r="K177" s="93">
        <f t="shared" si="79"/>
        <v>0</v>
      </c>
      <c r="L177" s="90"/>
      <c r="M177" s="90"/>
      <c r="N177" s="90"/>
      <c r="O177" s="90"/>
      <c r="P177" s="90"/>
      <c r="Q177" s="90"/>
      <c r="R177" s="90"/>
      <c r="S177" s="93">
        <f t="shared" si="80"/>
        <v>0</v>
      </c>
      <c r="T177" s="90"/>
      <c r="U177" s="90"/>
      <c r="V177" s="90"/>
      <c r="W177" s="90"/>
      <c r="X177" s="90"/>
      <c r="Y177" s="90"/>
      <c r="Z177" s="90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</row>
    <row r="178" spans="1:36" s="7" customFormat="1" ht="24" x14ac:dyDescent="0.2">
      <c r="A178" s="132">
        <v>3224</v>
      </c>
      <c r="B178" s="106" t="s">
        <v>77</v>
      </c>
      <c r="C178" s="93">
        <f t="shared" si="78"/>
        <v>0</v>
      </c>
      <c r="D178" s="93"/>
      <c r="E178" s="90"/>
      <c r="F178" s="90"/>
      <c r="G178" s="90"/>
      <c r="H178" s="90"/>
      <c r="I178" s="90"/>
      <c r="J178" s="90"/>
      <c r="K178" s="93">
        <f t="shared" si="79"/>
        <v>0</v>
      </c>
      <c r="L178" s="90"/>
      <c r="M178" s="90"/>
      <c r="N178" s="90"/>
      <c r="O178" s="90"/>
      <c r="P178" s="90"/>
      <c r="Q178" s="90"/>
      <c r="R178" s="90"/>
      <c r="S178" s="93">
        <f t="shared" si="80"/>
        <v>0</v>
      </c>
      <c r="T178" s="90"/>
      <c r="U178" s="90"/>
      <c r="V178" s="90"/>
      <c r="W178" s="90"/>
      <c r="X178" s="90"/>
      <c r="Y178" s="90"/>
      <c r="Z178" s="90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</row>
    <row r="179" spans="1:36" s="162" customFormat="1" x14ac:dyDescent="0.2">
      <c r="A179" s="132">
        <v>3225</v>
      </c>
      <c r="B179" s="106" t="s">
        <v>79</v>
      </c>
      <c r="C179" s="93">
        <f t="shared" si="78"/>
        <v>624</v>
      </c>
      <c r="D179" s="90"/>
      <c r="E179" s="90"/>
      <c r="F179" s="90"/>
      <c r="G179" s="90">
        <v>624</v>
      </c>
      <c r="H179" s="90"/>
      <c r="I179" s="90"/>
      <c r="J179" s="90"/>
      <c r="K179" s="93">
        <f t="shared" si="79"/>
        <v>0</v>
      </c>
      <c r="L179" s="90"/>
      <c r="M179" s="90"/>
      <c r="N179" s="90"/>
      <c r="O179" s="90"/>
      <c r="P179" s="90"/>
      <c r="Q179" s="90"/>
      <c r="R179" s="90"/>
      <c r="S179" s="93">
        <f t="shared" si="80"/>
        <v>0</v>
      </c>
      <c r="T179" s="90"/>
      <c r="U179" s="90"/>
      <c r="V179" s="90"/>
      <c r="W179" s="90"/>
      <c r="X179" s="90"/>
      <c r="Y179" s="90"/>
      <c r="Z179" s="90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</row>
    <row r="180" spans="1:36" s="162" customFormat="1" hidden="1" x14ac:dyDescent="0.2">
      <c r="A180" s="132">
        <v>3226</v>
      </c>
      <c r="B180" s="106" t="s">
        <v>342</v>
      </c>
      <c r="C180" s="93">
        <f t="shared" si="78"/>
        <v>0</v>
      </c>
      <c r="D180" s="90"/>
      <c r="E180" s="90"/>
      <c r="F180" s="90"/>
      <c r="G180" s="90"/>
      <c r="H180" s="90"/>
      <c r="I180" s="90"/>
      <c r="J180" s="90"/>
      <c r="K180" s="93">
        <f t="shared" si="79"/>
        <v>0</v>
      </c>
      <c r="L180" s="90"/>
      <c r="M180" s="90"/>
      <c r="N180" s="90"/>
      <c r="O180" s="90"/>
      <c r="P180" s="90"/>
      <c r="Q180" s="90"/>
      <c r="R180" s="90"/>
      <c r="S180" s="93">
        <f t="shared" si="80"/>
        <v>0</v>
      </c>
      <c r="T180" s="90"/>
      <c r="U180" s="90"/>
      <c r="V180" s="90"/>
      <c r="W180" s="90"/>
      <c r="X180" s="90"/>
      <c r="Y180" s="90"/>
      <c r="Z180" s="90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</row>
    <row r="181" spans="1:36" s="162" customFormat="1" hidden="1" x14ac:dyDescent="0.2">
      <c r="A181" s="132">
        <v>3227</v>
      </c>
      <c r="B181" s="106" t="s">
        <v>81</v>
      </c>
      <c r="C181" s="93">
        <f t="shared" si="78"/>
        <v>0</v>
      </c>
      <c r="D181" s="90"/>
      <c r="E181" s="90"/>
      <c r="F181" s="90"/>
      <c r="G181" s="90"/>
      <c r="H181" s="90"/>
      <c r="I181" s="90"/>
      <c r="J181" s="90"/>
      <c r="K181" s="93">
        <f t="shared" si="79"/>
        <v>0</v>
      </c>
      <c r="L181" s="90"/>
      <c r="M181" s="90"/>
      <c r="N181" s="90"/>
      <c r="O181" s="90"/>
      <c r="P181" s="90"/>
      <c r="Q181" s="90"/>
      <c r="R181" s="90"/>
      <c r="S181" s="93">
        <f t="shared" si="80"/>
        <v>0</v>
      </c>
      <c r="T181" s="90"/>
      <c r="U181" s="90"/>
      <c r="V181" s="90"/>
      <c r="W181" s="90"/>
      <c r="X181" s="90"/>
      <c r="Y181" s="90"/>
      <c r="Z181" s="90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</row>
    <row r="182" spans="1:36" s="7" customFormat="1" hidden="1" x14ac:dyDescent="0.2">
      <c r="A182" s="132">
        <v>3231</v>
      </c>
      <c r="B182" s="106" t="s">
        <v>84</v>
      </c>
      <c r="C182" s="93">
        <f t="shared" si="78"/>
        <v>0</v>
      </c>
      <c r="D182" s="93"/>
      <c r="E182" s="90"/>
      <c r="F182" s="90"/>
      <c r="G182" s="90"/>
      <c r="H182" s="90"/>
      <c r="I182" s="90"/>
      <c r="J182" s="90"/>
      <c r="K182" s="93">
        <f t="shared" si="79"/>
        <v>0</v>
      </c>
      <c r="L182" s="90"/>
      <c r="M182" s="90"/>
      <c r="N182" s="90"/>
      <c r="O182" s="90"/>
      <c r="P182" s="90"/>
      <c r="Q182" s="90"/>
      <c r="R182" s="90"/>
      <c r="S182" s="93">
        <f t="shared" si="80"/>
        <v>0</v>
      </c>
      <c r="T182" s="90"/>
      <c r="U182" s="90"/>
      <c r="V182" s="90"/>
      <c r="W182" s="90"/>
      <c r="X182" s="90"/>
      <c r="Y182" s="90"/>
      <c r="Z182" s="90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</row>
    <row r="183" spans="1:36" s="7" customFormat="1" ht="14.25" hidden="1" customHeight="1" x14ac:dyDescent="0.2">
      <c r="A183" s="132">
        <v>3232</v>
      </c>
      <c r="B183" s="106" t="s">
        <v>49</v>
      </c>
      <c r="C183" s="93">
        <f t="shared" si="78"/>
        <v>0</v>
      </c>
      <c r="D183" s="93"/>
      <c r="E183" s="90"/>
      <c r="F183" s="90"/>
      <c r="G183" s="90"/>
      <c r="H183" s="90"/>
      <c r="I183" s="90"/>
      <c r="J183" s="90"/>
      <c r="K183" s="93">
        <f t="shared" si="79"/>
        <v>0</v>
      </c>
      <c r="L183" s="90"/>
      <c r="M183" s="90"/>
      <c r="N183" s="90"/>
      <c r="O183" s="90"/>
      <c r="P183" s="90"/>
      <c r="Q183" s="90"/>
      <c r="R183" s="90"/>
      <c r="S183" s="93">
        <f t="shared" si="80"/>
        <v>0</v>
      </c>
      <c r="T183" s="90"/>
      <c r="U183" s="90"/>
      <c r="V183" s="90"/>
      <c r="W183" s="90"/>
      <c r="X183" s="90"/>
      <c r="Y183" s="90"/>
      <c r="Z183" s="90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</row>
    <row r="184" spans="1:36" s="7" customFormat="1" hidden="1" x14ac:dyDescent="0.2">
      <c r="A184" s="132">
        <v>3233</v>
      </c>
      <c r="B184" s="106" t="s">
        <v>87</v>
      </c>
      <c r="C184" s="93">
        <f t="shared" si="78"/>
        <v>0</v>
      </c>
      <c r="D184" s="93"/>
      <c r="E184" s="90"/>
      <c r="F184" s="90"/>
      <c r="G184" s="90"/>
      <c r="H184" s="90"/>
      <c r="I184" s="90"/>
      <c r="J184" s="90"/>
      <c r="K184" s="93">
        <f t="shared" si="79"/>
        <v>0</v>
      </c>
      <c r="L184" s="90"/>
      <c r="M184" s="90"/>
      <c r="N184" s="90"/>
      <c r="O184" s="90"/>
      <c r="P184" s="90"/>
      <c r="Q184" s="90"/>
      <c r="R184" s="90"/>
      <c r="S184" s="93">
        <f t="shared" si="80"/>
        <v>0</v>
      </c>
      <c r="T184" s="90"/>
      <c r="U184" s="90"/>
      <c r="V184" s="90"/>
      <c r="W184" s="90"/>
      <c r="X184" s="90"/>
      <c r="Y184" s="90"/>
      <c r="Z184" s="90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</row>
    <row r="185" spans="1:36" s="7" customFormat="1" hidden="1" x14ac:dyDescent="0.2">
      <c r="A185" s="132">
        <v>3234</v>
      </c>
      <c r="B185" s="106" t="s">
        <v>89</v>
      </c>
      <c r="C185" s="93">
        <f t="shared" si="78"/>
        <v>0</v>
      </c>
      <c r="D185" s="93"/>
      <c r="E185" s="90"/>
      <c r="F185" s="90"/>
      <c r="G185" s="90"/>
      <c r="H185" s="90"/>
      <c r="I185" s="90"/>
      <c r="J185" s="90"/>
      <c r="K185" s="93">
        <f t="shared" si="79"/>
        <v>0</v>
      </c>
      <c r="L185" s="90"/>
      <c r="M185" s="90"/>
      <c r="N185" s="90"/>
      <c r="O185" s="90"/>
      <c r="P185" s="90"/>
      <c r="Q185" s="90"/>
      <c r="R185" s="90"/>
      <c r="S185" s="93">
        <f t="shared" si="80"/>
        <v>0</v>
      </c>
      <c r="T185" s="90"/>
      <c r="U185" s="90"/>
      <c r="V185" s="90"/>
      <c r="W185" s="90"/>
      <c r="X185" s="90"/>
      <c r="Y185" s="90"/>
      <c r="Z185" s="90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</row>
    <row r="186" spans="1:36" s="7" customFormat="1" hidden="1" x14ac:dyDescent="0.2">
      <c r="A186" s="132">
        <v>3235</v>
      </c>
      <c r="B186" s="106" t="s">
        <v>91</v>
      </c>
      <c r="C186" s="93">
        <f t="shared" si="78"/>
        <v>0</v>
      </c>
      <c r="D186" s="93"/>
      <c r="E186" s="90"/>
      <c r="F186" s="90"/>
      <c r="G186" s="90"/>
      <c r="H186" s="90"/>
      <c r="I186" s="90"/>
      <c r="J186" s="90"/>
      <c r="K186" s="93">
        <f t="shared" si="79"/>
        <v>0</v>
      </c>
      <c r="L186" s="90"/>
      <c r="M186" s="90"/>
      <c r="N186" s="90"/>
      <c r="O186" s="90"/>
      <c r="P186" s="90"/>
      <c r="Q186" s="90"/>
      <c r="R186" s="90"/>
      <c r="S186" s="93">
        <f t="shared" si="80"/>
        <v>0</v>
      </c>
      <c r="T186" s="90"/>
      <c r="U186" s="90"/>
      <c r="V186" s="90"/>
      <c r="W186" s="90"/>
      <c r="X186" s="90"/>
      <c r="Y186" s="90"/>
      <c r="Z186" s="90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</row>
    <row r="187" spans="1:36" s="7" customFormat="1" hidden="1" x14ac:dyDescent="0.2">
      <c r="A187" s="132">
        <v>3236</v>
      </c>
      <c r="B187" s="106" t="s">
        <v>93</v>
      </c>
      <c r="C187" s="93">
        <f t="shared" si="78"/>
        <v>0</v>
      </c>
      <c r="D187" s="93"/>
      <c r="E187" s="90"/>
      <c r="F187" s="90"/>
      <c r="G187" s="90"/>
      <c r="H187" s="90"/>
      <c r="I187" s="90"/>
      <c r="J187" s="90"/>
      <c r="K187" s="93">
        <f t="shared" si="79"/>
        <v>0</v>
      </c>
      <c r="L187" s="90"/>
      <c r="M187" s="90"/>
      <c r="N187" s="90"/>
      <c r="O187" s="90"/>
      <c r="P187" s="90"/>
      <c r="Q187" s="90"/>
      <c r="R187" s="90"/>
      <c r="S187" s="93">
        <f t="shared" si="80"/>
        <v>0</v>
      </c>
      <c r="T187" s="90"/>
      <c r="U187" s="90"/>
      <c r="V187" s="90"/>
      <c r="W187" s="90"/>
      <c r="X187" s="90"/>
      <c r="Y187" s="90"/>
      <c r="Z187" s="90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</row>
    <row r="188" spans="1:36" s="7" customFormat="1" hidden="1" x14ac:dyDescent="0.2">
      <c r="A188" s="132">
        <v>3237</v>
      </c>
      <c r="B188" s="106" t="s">
        <v>95</v>
      </c>
      <c r="C188" s="93">
        <f t="shared" si="78"/>
        <v>0</v>
      </c>
      <c r="D188" s="93"/>
      <c r="E188" s="90"/>
      <c r="F188" s="90"/>
      <c r="G188" s="90"/>
      <c r="H188" s="90"/>
      <c r="I188" s="90"/>
      <c r="J188" s="90"/>
      <c r="K188" s="93">
        <f t="shared" si="79"/>
        <v>0</v>
      </c>
      <c r="L188" s="90"/>
      <c r="M188" s="90"/>
      <c r="N188" s="90"/>
      <c r="O188" s="90"/>
      <c r="P188" s="90"/>
      <c r="Q188" s="90"/>
      <c r="R188" s="90"/>
      <c r="S188" s="93">
        <f t="shared" si="80"/>
        <v>0</v>
      </c>
      <c r="T188" s="90"/>
      <c r="U188" s="90"/>
      <c r="V188" s="90"/>
      <c r="W188" s="90"/>
      <c r="X188" s="90"/>
      <c r="Y188" s="90"/>
      <c r="Z188" s="90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</row>
    <row r="189" spans="1:36" s="7" customFormat="1" hidden="1" x14ac:dyDescent="0.2">
      <c r="A189" s="132">
        <v>3238</v>
      </c>
      <c r="B189" s="106" t="s">
        <v>97</v>
      </c>
      <c r="C189" s="93">
        <f t="shared" si="78"/>
        <v>0</v>
      </c>
      <c r="D189" s="93"/>
      <c r="E189" s="90"/>
      <c r="F189" s="90"/>
      <c r="G189" s="90"/>
      <c r="H189" s="90"/>
      <c r="I189" s="90"/>
      <c r="J189" s="90"/>
      <c r="K189" s="93">
        <f t="shared" si="79"/>
        <v>0</v>
      </c>
      <c r="L189" s="90"/>
      <c r="M189" s="90"/>
      <c r="N189" s="90"/>
      <c r="O189" s="90"/>
      <c r="P189" s="90"/>
      <c r="Q189" s="90"/>
      <c r="R189" s="90"/>
      <c r="S189" s="93">
        <f t="shared" si="80"/>
        <v>0</v>
      </c>
      <c r="T189" s="90"/>
      <c r="U189" s="90"/>
      <c r="V189" s="90"/>
      <c r="W189" s="90"/>
      <c r="X189" s="90"/>
      <c r="Y189" s="90"/>
      <c r="Z189" s="90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</row>
    <row r="190" spans="1:36" s="162" customFormat="1" x14ac:dyDescent="0.2">
      <c r="A190" s="132">
        <v>3239</v>
      </c>
      <c r="B190" s="106" t="s">
        <v>99</v>
      </c>
      <c r="C190" s="93">
        <f t="shared" si="78"/>
        <v>12050</v>
      </c>
      <c r="D190" s="90"/>
      <c r="E190" s="90"/>
      <c r="F190" s="90"/>
      <c r="G190" s="90">
        <v>12050</v>
      </c>
      <c r="H190" s="90"/>
      <c r="I190" s="90"/>
      <c r="J190" s="90"/>
      <c r="K190" s="93">
        <f t="shared" si="79"/>
        <v>28576</v>
      </c>
      <c r="L190" s="90"/>
      <c r="M190" s="90"/>
      <c r="N190" s="90"/>
      <c r="O190" s="90">
        <v>28576</v>
      </c>
      <c r="P190" s="90"/>
      <c r="Q190" s="90"/>
      <c r="R190" s="90"/>
      <c r="S190" s="93">
        <f t="shared" si="80"/>
        <v>0</v>
      </c>
      <c r="T190" s="90"/>
      <c r="U190" s="90"/>
      <c r="V190" s="90"/>
      <c r="W190" s="90"/>
      <c r="X190" s="90"/>
      <c r="Y190" s="90"/>
      <c r="Z190" s="90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</row>
    <row r="191" spans="1:36" s="7" customFormat="1" ht="24" x14ac:dyDescent="0.2">
      <c r="A191" s="132">
        <v>3241</v>
      </c>
      <c r="B191" s="106" t="s">
        <v>101</v>
      </c>
      <c r="C191" s="93">
        <f t="shared" si="78"/>
        <v>200</v>
      </c>
      <c r="D191" s="90"/>
      <c r="E191" s="90"/>
      <c r="F191" s="90"/>
      <c r="G191" s="90">
        <v>200</v>
      </c>
      <c r="H191" s="90"/>
      <c r="I191" s="90"/>
      <c r="J191" s="90"/>
      <c r="K191" s="93">
        <f t="shared" si="79"/>
        <v>0</v>
      </c>
      <c r="L191" s="90"/>
      <c r="M191" s="90"/>
      <c r="N191" s="90"/>
      <c r="O191" s="90"/>
      <c r="P191" s="90"/>
      <c r="Q191" s="90"/>
      <c r="R191" s="90"/>
      <c r="S191" s="93">
        <f t="shared" si="80"/>
        <v>0</v>
      </c>
      <c r="T191" s="90"/>
      <c r="U191" s="90"/>
      <c r="V191" s="90"/>
      <c r="W191" s="90"/>
      <c r="X191" s="90"/>
      <c r="Y191" s="90"/>
      <c r="Z191" s="90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</row>
    <row r="192" spans="1:36" s="7" customFormat="1" x14ac:dyDescent="0.2">
      <c r="A192" s="132">
        <v>3291</v>
      </c>
      <c r="B192" s="107" t="s">
        <v>105</v>
      </c>
      <c r="C192" s="93">
        <f t="shared" si="78"/>
        <v>0</v>
      </c>
      <c r="D192" s="90"/>
      <c r="E192" s="90"/>
      <c r="F192" s="90"/>
      <c r="G192" s="90"/>
      <c r="H192" s="90"/>
      <c r="I192" s="90"/>
      <c r="J192" s="90"/>
      <c r="K192" s="93">
        <f t="shared" si="79"/>
        <v>0</v>
      </c>
      <c r="L192" s="90"/>
      <c r="M192" s="90"/>
      <c r="N192" s="90"/>
      <c r="O192" s="90"/>
      <c r="P192" s="90"/>
      <c r="Q192" s="90"/>
      <c r="R192" s="90"/>
      <c r="S192" s="93">
        <f t="shared" si="80"/>
        <v>0</v>
      </c>
      <c r="T192" s="90"/>
      <c r="U192" s="90"/>
      <c r="V192" s="90"/>
      <c r="W192" s="90"/>
      <c r="X192" s="90"/>
      <c r="Y192" s="90"/>
      <c r="Z192" s="90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</row>
    <row r="193" spans="1:36" s="7" customFormat="1" x14ac:dyDescent="0.2">
      <c r="A193" s="132">
        <v>3292</v>
      </c>
      <c r="B193" s="106" t="s">
        <v>107</v>
      </c>
      <c r="C193" s="93">
        <f t="shared" si="78"/>
        <v>0</v>
      </c>
      <c r="D193" s="90"/>
      <c r="E193" s="90"/>
      <c r="F193" s="90"/>
      <c r="G193" s="90"/>
      <c r="H193" s="90"/>
      <c r="I193" s="90"/>
      <c r="J193" s="90"/>
      <c r="K193" s="93">
        <f t="shared" si="79"/>
        <v>0</v>
      </c>
      <c r="L193" s="90"/>
      <c r="M193" s="90"/>
      <c r="N193" s="90"/>
      <c r="O193" s="90"/>
      <c r="P193" s="90"/>
      <c r="Q193" s="90"/>
      <c r="R193" s="90"/>
      <c r="S193" s="93">
        <f t="shared" si="80"/>
        <v>0</v>
      </c>
      <c r="T193" s="90"/>
      <c r="U193" s="90"/>
      <c r="V193" s="90"/>
      <c r="W193" s="90"/>
      <c r="X193" s="90"/>
      <c r="Y193" s="90"/>
      <c r="Z193" s="90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</row>
    <row r="194" spans="1:36" s="7" customFormat="1" x14ac:dyDescent="0.2">
      <c r="A194" s="132">
        <v>3293</v>
      </c>
      <c r="B194" s="106" t="s">
        <v>109</v>
      </c>
      <c r="C194" s="93">
        <f t="shared" si="78"/>
        <v>7500</v>
      </c>
      <c r="D194" s="90"/>
      <c r="E194" s="90"/>
      <c r="F194" s="90"/>
      <c r="G194" s="90">
        <v>7500</v>
      </c>
      <c r="H194" s="90"/>
      <c r="I194" s="90"/>
      <c r="J194" s="90"/>
      <c r="K194" s="93">
        <f t="shared" si="79"/>
        <v>0</v>
      </c>
      <c r="L194" s="90"/>
      <c r="M194" s="90"/>
      <c r="N194" s="90"/>
      <c r="O194" s="90"/>
      <c r="P194" s="90"/>
      <c r="Q194" s="90"/>
      <c r="R194" s="90"/>
      <c r="S194" s="93">
        <f t="shared" si="80"/>
        <v>0</v>
      </c>
      <c r="T194" s="90"/>
      <c r="U194" s="90"/>
      <c r="V194" s="90"/>
      <c r="W194" s="90"/>
      <c r="X194" s="90"/>
      <c r="Y194" s="90"/>
      <c r="Z194" s="90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</row>
    <row r="195" spans="1:36" s="7" customFormat="1" x14ac:dyDescent="0.2">
      <c r="A195" s="132">
        <v>3294</v>
      </c>
      <c r="B195" s="106" t="s">
        <v>343</v>
      </c>
      <c r="C195" s="93">
        <f t="shared" si="78"/>
        <v>0</v>
      </c>
      <c r="D195" s="90"/>
      <c r="E195" s="90"/>
      <c r="F195" s="90"/>
      <c r="G195" s="90"/>
      <c r="H195" s="90"/>
      <c r="I195" s="90"/>
      <c r="J195" s="90"/>
      <c r="K195" s="93">
        <f t="shared" si="79"/>
        <v>0</v>
      </c>
      <c r="L195" s="90"/>
      <c r="M195" s="90"/>
      <c r="N195" s="90"/>
      <c r="O195" s="90"/>
      <c r="P195" s="90"/>
      <c r="Q195" s="90"/>
      <c r="R195" s="90"/>
      <c r="S195" s="93">
        <f t="shared" si="80"/>
        <v>0</v>
      </c>
      <c r="T195" s="90"/>
      <c r="U195" s="90"/>
      <c r="V195" s="90"/>
      <c r="W195" s="90"/>
      <c r="X195" s="90"/>
      <c r="Y195" s="90"/>
      <c r="Z195" s="90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</row>
    <row r="196" spans="1:36" s="7" customFormat="1" x14ac:dyDescent="0.2">
      <c r="A196" s="132">
        <v>3295</v>
      </c>
      <c r="B196" s="106" t="s">
        <v>113</v>
      </c>
      <c r="C196" s="93">
        <f t="shared" si="78"/>
        <v>0</v>
      </c>
      <c r="D196" s="90"/>
      <c r="E196" s="90"/>
      <c r="F196" s="90"/>
      <c r="G196" s="90"/>
      <c r="H196" s="90"/>
      <c r="I196" s="90"/>
      <c r="J196" s="90"/>
      <c r="K196" s="93">
        <f t="shared" si="79"/>
        <v>0</v>
      </c>
      <c r="L196" s="90"/>
      <c r="M196" s="90"/>
      <c r="N196" s="90"/>
      <c r="O196" s="90"/>
      <c r="P196" s="90"/>
      <c r="Q196" s="90"/>
      <c r="R196" s="90"/>
      <c r="S196" s="93">
        <f t="shared" si="80"/>
        <v>0</v>
      </c>
      <c r="T196" s="90"/>
      <c r="U196" s="90"/>
      <c r="V196" s="90"/>
      <c r="W196" s="90"/>
      <c r="X196" s="90"/>
      <c r="Y196" s="90"/>
      <c r="Z196" s="90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</row>
    <row r="197" spans="1:36" s="7" customFormat="1" x14ac:dyDescent="0.2">
      <c r="A197" s="132">
        <v>3299</v>
      </c>
      <c r="B197" s="106" t="s">
        <v>344</v>
      </c>
      <c r="C197" s="93">
        <f t="shared" si="78"/>
        <v>6090</v>
      </c>
      <c r="D197" s="90"/>
      <c r="E197" s="90"/>
      <c r="F197" s="90"/>
      <c r="G197" s="90">
        <v>6090</v>
      </c>
      <c r="H197" s="90"/>
      <c r="I197" s="90"/>
      <c r="J197" s="90"/>
      <c r="K197" s="93">
        <f t="shared" si="79"/>
        <v>0</v>
      </c>
      <c r="L197" s="90"/>
      <c r="M197" s="90"/>
      <c r="N197" s="90"/>
      <c r="O197" s="90"/>
      <c r="P197" s="90"/>
      <c r="Q197" s="90"/>
      <c r="R197" s="90"/>
      <c r="S197" s="93">
        <f t="shared" si="80"/>
        <v>0</v>
      </c>
      <c r="T197" s="90"/>
      <c r="U197" s="90"/>
      <c r="V197" s="90"/>
      <c r="W197" s="90"/>
      <c r="X197" s="90"/>
      <c r="Y197" s="90"/>
      <c r="Z197" s="90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</row>
    <row r="198" spans="1:36" s="58" customFormat="1" hidden="1" x14ac:dyDescent="0.2">
      <c r="A198" s="101">
        <v>34</v>
      </c>
      <c r="B198" s="102" t="s">
        <v>118</v>
      </c>
      <c r="C198" s="103">
        <f>SUM(C199:C201)</f>
        <v>0</v>
      </c>
      <c r="D198" s="103">
        <f t="shared" ref="D198:Z198" si="81">SUM(D199:D201)</f>
        <v>0</v>
      </c>
      <c r="E198" s="103">
        <f t="shared" si="81"/>
        <v>0</v>
      </c>
      <c r="F198" s="103">
        <f t="shared" si="81"/>
        <v>0</v>
      </c>
      <c r="G198" s="103">
        <f t="shared" si="81"/>
        <v>0</v>
      </c>
      <c r="H198" s="103">
        <f t="shared" si="81"/>
        <v>0</v>
      </c>
      <c r="I198" s="103">
        <f t="shared" si="81"/>
        <v>0</v>
      </c>
      <c r="J198" s="103">
        <f t="shared" si="81"/>
        <v>0</v>
      </c>
      <c r="K198" s="103">
        <f t="shared" si="81"/>
        <v>0</v>
      </c>
      <c r="L198" s="103">
        <f t="shared" si="81"/>
        <v>0</v>
      </c>
      <c r="M198" s="103">
        <f t="shared" si="81"/>
        <v>0</v>
      </c>
      <c r="N198" s="103">
        <f t="shared" si="81"/>
        <v>0</v>
      </c>
      <c r="O198" s="103">
        <f t="shared" si="81"/>
        <v>0</v>
      </c>
      <c r="P198" s="103">
        <f t="shared" si="81"/>
        <v>0</v>
      </c>
      <c r="Q198" s="103">
        <f t="shared" si="81"/>
        <v>0</v>
      </c>
      <c r="R198" s="103">
        <f t="shared" si="81"/>
        <v>0</v>
      </c>
      <c r="S198" s="103">
        <f t="shared" si="81"/>
        <v>0</v>
      </c>
      <c r="T198" s="103">
        <f t="shared" si="81"/>
        <v>0</v>
      </c>
      <c r="U198" s="103">
        <f t="shared" si="81"/>
        <v>0</v>
      </c>
      <c r="V198" s="103">
        <f t="shared" si="81"/>
        <v>0</v>
      </c>
      <c r="W198" s="103">
        <f t="shared" si="81"/>
        <v>0</v>
      </c>
      <c r="X198" s="103">
        <f t="shared" si="81"/>
        <v>0</v>
      </c>
      <c r="Y198" s="103">
        <f t="shared" si="81"/>
        <v>0</v>
      </c>
      <c r="Z198" s="103">
        <f t="shared" si="81"/>
        <v>0</v>
      </c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</row>
    <row r="199" spans="1:36" s="7" customFormat="1" hidden="1" x14ac:dyDescent="0.2">
      <c r="A199" s="132">
        <v>3431</v>
      </c>
      <c r="B199" s="107" t="s">
        <v>125</v>
      </c>
      <c r="C199" s="93">
        <f t="shared" ref="C199:C201" si="82">SUM(D199:J199)</f>
        <v>0</v>
      </c>
      <c r="D199" s="90">
        <v>0</v>
      </c>
      <c r="E199" s="90">
        <v>0</v>
      </c>
      <c r="F199" s="90">
        <v>0</v>
      </c>
      <c r="G199" s="90">
        <v>0</v>
      </c>
      <c r="H199" s="90">
        <v>0</v>
      </c>
      <c r="I199" s="90">
        <v>0</v>
      </c>
      <c r="J199" s="90">
        <v>0</v>
      </c>
      <c r="K199" s="93">
        <f t="shared" ref="K199:K201" si="83">SUM(L199:R199)</f>
        <v>0</v>
      </c>
      <c r="L199" s="90"/>
      <c r="M199" s="90"/>
      <c r="N199" s="90"/>
      <c r="O199" s="90"/>
      <c r="P199" s="90"/>
      <c r="Q199" s="90"/>
      <c r="R199" s="90"/>
      <c r="S199" s="93">
        <f t="shared" ref="S199:S201" si="84">SUM(T199:Z199)</f>
        <v>0</v>
      </c>
      <c r="T199" s="90"/>
      <c r="U199" s="90"/>
      <c r="V199" s="90"/>
      <c r="W199" s="90"/>
      <c r="X199" s="90"/>
      <c r="Y199" s="90"/>
      <c r="Z199" s="90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</row>
    <row r="200" spans="1:36" s="7" customFormat="1" ht="24" hidden="1" x14ac:dyDescent="0.2">
      <c r="A200" s="132">
        <v>3432</v>
      </c>
      <c r="B200" s="106" t="s">
        <v>127</v>
      </c>
      <c r="C200" s="93">
        <f t="shared" si="82"/>
        <v>0</v>
      </c>
      <c r="D200" s="90">
        <v>0</v>
      </c>
      <c r="E200" s="90">
        <v>0</v>
      </c>
      <c r="F200" s="90">
        <v>0</v>
      </c>
      <c r="G200" s="90">
        <v>0</v>
      </c>
      <c r="H200" s="90">
        <v>0</v>
      </c>
      <c r="I200" s="90">
        <v>0</v>
      </c>
      <c r="J200" s="90">
        <v>0</v>
      </c>
      <c r="K200" s="93">
        <f t="shared" si="83"/>
        <v>0</v>
      </c>
      <c r="L200" s="90"/>
      <c r="M200" s="90"/>
      <c r="N200" s="90"/>
      <c r="O200" s="90"/>
      <c r="P200" s="90"/>
      <c r="Q200" s="90"/>
      <c r="R200" s="90"/>
      <c r="S200" s="93">
        <f t="shared" si="84"/>
        <v>0</v>
      </c>
      <c r="T200" s="90"/>
      <c r="U200" s="90"/>
      <c r="V200" s="90"/>
      <c r="W200" s="90"/>
      <c r="X200" s="90"/>
      <c r="Y200" s="90"/>
      <c r="Z200" s="90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</row>
    <row r="201" spans="1:36" s="7" customFormat="1" hidden="1" x14ac:dyDescent="0.2">
      <c r="A201" s="132">
        <v>3433</v>
      </c>
      <c r="B201" s="106" t="s">
        <v>345</v>
      </c>
      <c r="C201" s="93">
        <f t="shared" si="82"/>
        <v>0</v>
      </c>
      <c r="D201" s="90">
        <v>0</v>
      </c>
      <c r="E201" s="90">
        <v>0</v>
      </c>
      <c r="F201" s="90">
        <v>0</v>
      </c>
      <c r="G201" s="90">
        <v>0</v>
      </c>
      <c r="H201" s="90">
        <v>0</v>
      </c>
      <c r="I201" s="90">
        <v>0</v>
      </c>
      <c r="J201" s="90">
        <v>0</v>
      </c>
      <c r="K201" s="93">
        <f t="shared" si="83"/>
        <v>0</v>
      </c>
      <c r="L201" s="90"/>
      <c r="M201" s="90"/>
      <c r="N201" s="90"/>
      <c r="O201" s="90"/>
      <c r="P201" s="90"/>
      <c r="Q201" s="90"/>
      <c r="R201" s="90"/>
      <c r="S201" s="93">
        <f t="shared" si="84"/>
        <v>0</v>
      </c>
      <c r="T201" s="90"/>
      <c r="U201" s="90"/>
      <c r="V201" s="90"/>
      <c r="W201" s="90"/>
      <c r="X201" s="90"/>
      <c r="Y201" s="90"/>
      <c r="Z201" s="90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</row>
    <row r="202" spans="1:36" s="58" customFormat="1" ht="24.75" customHeight="1" x14ac:dyDescent="0.2">
      <c r="A202" s="134" t="s">
        <v>157</v>
      </c>
      <c r="B202" s="109" t="s">
        <v>158</v>
      </c>
      <c r="C202" s="103">
        <f>SUM(C203:C211)</f>
        <v>23777.96</v>
      </c>
      <c r="D202" s="103">
        <f t="shared" ref="D202:Z202" si="85">SUM(D203:D211)</f>
        <v>0</v>
      </c>
      <c r="E202" s="103">
        <f t="shared" si="85"/>
        <v>0</v>
      </c>
      <c r="F202" s="103">
        <f t="shared" si="85"/>
        <v>0</v>
      </c>
      <c r="G202" s="103">
        <f t="shared" si="85"/>
        <v>23777.96</v>
      </c>
      <c r="H202" s="103">
        <f t="shared" si="85"/>
        <v>0</v>
      </c>
      <c r="I202" s="103">
        <f t="shared" si="85"/>
        <v>0</v>
      </c>
      <c r="J202" s="103">
        <f t="shared" si="85"/>
        <v>0</v>
      </c>
      <c r="K202" s="103">
        <f t="shared" si="85"/>
        <v>0</v>
      </c>
      <c r="L202" s="103">
        <f t="shared" si="85"/>
        <v>0</v>
      </c>
      <c r="M202" s="103">
        <f t="shared" si="85"/>
        <v>0</v>
      </c>
      <c r="N202" s="103">
        <f t="shared" si="85"/>
        <v>0</v>
      </c>
      <c r="O202" s="103">
        <f t="shared" si="85"/>
        <v>0</v>
      </c>
      <c r="P202" s="103">
        <f t="shared" si="85"/>
        <v>0</v>
      </c>
      <c r="Q202" s="103">
        <f t="shared" si="85"/>
        <v>0</v>
      </c>
      <c r="R202" s="103">
        <f t="shared" si="85"/>
        <v>0</v>
      </c>
      <c r="S202" s="103">
        <f t="shared" si="85"/>
        <v>0</v>
      </c>
      <c r="T202" s="103">
        <f t="shared" si="85"/>
        <v>0</v>
      </c>
      <c r="U202" s="103">
        <f t="shared" si="85"/>
        <v>0</v>
      </c>
      <c r="V202" s="103">
        <f t="shared" si="85"/>
        <v>0</v>
      </c>
      <c r="W202" s="103">
        <f t="shared" si="85"/>
        <v>0</v>
      </c>
      <c r="X202" s="103">
        <f t="shared" si="85"/>
        <v>0</v>
      </c>
      <c r="Y202" s="103">
        <f t="shared" si="85"/>
        <v>0</v>
      </c>
      <c r="Z202" s="103">
        <f t="shared" si="85"/>
        <v>0</v>
      </c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</row>
    <row r="203" spans="1:36" s="7" customFormat="1" hidden="1" x14ac:dyDescent="0.2">
      <c r="A203" s="132">
        <v>4221</v>
      </c>
      <c r="B203" s="106" t="s">
        <v>165</v>
      </c>
      <c r="C203" s="93">
        <f t="shared" ref="C203:C211" si="86">SUM(D203:J203)</f>
        <v>0</v>
      </c>
      <c r="D203" s="93"/>
      <c r="E203" s="90"/>
      <c r="F203" s="90"/>
      <c r="G203" s="90"/>
      <c r="H203" s="90"/>
      <c r="I203" s="90"/>
      <c r="J203" s="90"/>
      <c r="K203" s="93">
        <f t="shared" ref="K203:K211" si="87">SUM(L203:R203)</f>
        <v>0</v>
      </c>
      <c r="L203" s="90"/>
      <c r="M203" s="90"/>
      <c r="N203" s="90"/>
      <c r="O203" s="90"/>
      <c r="P203" s="90"/>
      <c r="Q203" s="90"/>
      <c r="R203" s="90"/>
      <c r="S203" s="93">
        <f t="shared" ref="S203:S211" si="88">SUM(T203:Z203)</f>
        <v>0</v>
      </c>
      <c r="T203" s="90"/>
      <c r="U203" s="90"/>
      <c r="V203" s="90"/>
      <c r="W203" s="90"/>
      <c r="X203" s="90"/>
      <c r="Y203" s="90"/>
      <c r="Z203" s="90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</row>
    <row r="204" spans="1:36" s="7" customFormat="1" hidden="1" x14ac:dyDescent="0.2">
      <c r="A204" s="132">
        <v>4222</v>
      </c>
      <c r="B204" s="106" t="s">
        <v>167</v>
      </c>
      <c r="C204" s="93">
        <f t="shared" si="86"/>
        <v>0</v>
      </c>
      <c r="D204" s="90"/>
      <c r="E204" s="90"/>
      <c r="F204" s="90"/>
      <c r="G204" s="90"/>
      <c r="H204" s="90"/>
      <c r="I204" s="90"/>
      <c r="J204" s="90"/>
      <c r="K204" s="93">
        <f t="shared" si="87"/>
        <v>0</v>
      </c>
      <c r="L204" s="90"/>
      <c r="M204" s="90"/>
      <c r="N204" s="90"/>
      <c r="O204" s="90"/>
      <c r="P204" s="90"/>
      <c r="Q204" s="90"/>
      <c r="R204" s="90"/>
      <c r="S204" s="93">
        <f t="shared" si="88"/>
        <v>0</v>
      </c>
      <c r="T204" s="90"/>
      <c r="U204" s="90"/>
      <c r="V204" s="90"/>
      <c r="W204" s="90"/>
      <c r="X204" s="90"/>
      <c r="Y204" s="90"/>
      <c r="Z204" s="90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</row>
    <row r="205" spans="1:36" s="7" customFormat="1" x14ac:dyDescent="0.2">
      <c r="A205" s="132">
        <v>4223</v>
      </c>
      <c r="B205" s="106" t="s">
        <v>169</v>
      </c>
      <c r="C205" s="93">
        <f t="shared" si="86"/>
        <v>12921.46</v>
      </c>
      <c r="D205" s="90"/>
      <c r="E205" s="90"/>
      <c r="F205" s="90"/>
      <c r="G205" s="90">
        <v>12921.46</v>
      </c>
      <c r="H205" s="90"/>
      <c r="I205" s="90"/>
      <c r="J205" s="90"/>
      <c r="K205" s="93">
        <f t="shared" si="87"/>
        <v>0</v>
      </c>
      <c r="L205" s="90"/>
      <c r="M205" s="90"/>
      <c r="N205" s="90"/>
      <c r="O205" s="90"/>
      <c r="P205" s="90"/>
      <c r="Q205" s="90"/>
      <c r="R205" s="90"/>
      <c r="S205" s="93">
        <f t="shared" si="88"/>
        <v>0</v>
      </c>
      <c r="T205" s="90"/>
      <c r="U205" s="90"/>
      <c r="V205" s="90"/>
      <c r="W205" s="90"/>
      <c r="X205" s="90"/>
      <c r="Y205" s="90"/>
      <c r="Z205" s="90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</row>
    <row r="206" spans="1:36" s="7" customFormat="1" hidden="1" x14ac:dyDescent="0.2">
      <c r="A206" s="132">
        <v>4224</v>
      </c>
      <c r="B206" s="106" t="s">
        <v>171</v>
      </c>
      <c r="C206" s="93">
        <f t="shared" si="86"/>
        <v>0</v>
      </c>
      <c r="D206" s="90"/>
      <c r="E206" s="90"/>
      <c r="F206" s="90"/>
      <c r="G206" s="90"/>
      <c r="H206" s="90"/>
      <c r="I206" s="90"/>
      <c r="J206" s="90"/>
      <c r="K206" s="93">
        <f t="shared" si="87"/>
        <v>0</v>
      </c>
      <c r="L206" s="90"/>
      <c r="M206" s="90"/>
      <c r="N206" s="90"/>
      <c r="O206" s="90"/>
      <c r="P206" s="90"/>
      <c r="Q206" s="90"/>
      <c r="R206" s="90"/>
      <c r="S206" s="93">
        <f t="shared" si="88"/>
        <v>0</v>
      </c>
      <c r="T206" s="90"/>
      <c r="U206" s="90"/>
      <c r="V206" s="90"/>
      <c r="W206" s="90"/>
      <c r="X206" s="90"/>
      <c r="Y206" s="90"/>
      <c r="Z206" s="90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</row>
    <row r="207" spans="1:36" s="7" customFormat="1" hidden="1" x14ac:dyDescent="0.2">
      <c r="A207" s="132">
        <v>4225</v>
      </c>
      <c r="B207" s="106" t="s">
        <v>347</v>
      </c>
      <c r="C207" s="93">
        <f t="shared" si="86"/>
        <v>0</v>
      </c>
      <c r="D207" s="90"/>
      <c r="E207" s="90"/>
      <c r="F207" s="90"/>
      <c r="G207" s="90"/>
      <c r="H207" s="90"/>
      <c r="I207" s="90"/>
      <c r="J207" s="90"/>
      <c r="K207" s="93">
        <f t="shared" si="87"/>
        <v>0</v>
      </c>
      <c r="L207" s="90"/>
      <c r="M207" s="90"/>
      <c r="N207" s="90"/>
      <c r="O207" s="90"/>
      <c r="P207" s="90"/>
      <c r="Q207" s="90"/>
      <c r="R207" s="90"/>
      <c r="S207" s="93">
        <f t="shared" si="88"/>
        <v>0</v>
      </c>
      <c r="T207" s="90"/>
      <c r="U207" s="90"/>
      <c r="V207" s="90"/>
      <c r="W207" s="90"/>
      <c r="X207" s="90"/>
      <c r="Y207" s="90"/>
      <c r="Z207" s="90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</row>
    <row r="208" spans="1:36" s="7" customFormat="1" x14ac:dyDescent="0.2">
      <c r="A208" s="132">
        <v>4226</v>
      </c>
      <c r="B208" s="106" t="s">
        <v>175</v>
      </c>
      <c r="C208" s="93">
        <f t="shared" si="86"/>
        <v>10856.5</v>
      </c>
      <c r="D208" s="90"/>
      <c r="E208" s="90"/>
      <c r="F208" s="90"/>
      <c r="G208" s="90">
        <v>10856.5</v>
      </c>
      <c r="H208" s="90"/>
      <c r="I208" s="90"/>
      <c r="J208" s="90"/>
      <c r="K208" s="93">
        <f t="shared" si="87"/>
        <v>0</v>
      </c>
      <c r="L208" s="90"/>
      <c r="M208" s="90"/>
      <c r="N208" s="90"/>
      <c r="O208" s="90"/>
      <c r="P208" s="90"/>
      <c r="Q208" s="90"/>
      <c r="R208" s="90"/>
      <c r="S208" s="93">
        <f t="shared" si="88"/>
        <v>0</v>
      </c>
      <c r="T208" s="90"/>
      <c r="U208" s="90"/>
      <c r="V208" s="90"/>
      <c r="W208" s="90"/>
      <c r="X208" s="90"/>
      <c r="Y208" s="90"/>
      <c r="Z208" s="90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</row>
    <row r="209" spans="1:36" s="7" customFormat="1" hidden="1" x14ac:dyDescent="0.2">
      <c r="A209" s="132">
        <v>4227</v>
      </c>
      <c r="B209" s="107" t="s">
        <v>47</v>
      </c>
      <c r="C209" s="93">
        <f t="shared" si="86"/>
        <v>0</v>
      </c>
      <c r="D209" s="90"/>
      <c r="E209" s="90"/>
      <c r="F209" s="90"/>
      <c r="G209" s="90"/>
      <c r="H209" s="90"/>
      <c r="I209" s="90"/>
      <c r="J209" s="90"/>
      <c r="K209" s="93">
        <f t="shared" si="87"/>
        <v>0</v>
      </c>
      <c r="L209" s="90"/>
      <c r="M209" s="90"/>
      <c r="N209" s="90"/>
      <c r="O209" s="90"/>
      <c r="P209" s="90"/>
      <c r="Q209" s="90"/>
      <c r="R209" s="90"/>
      <c r="S209" s="93">
        <f t="shared" si="88"/>
        <v>0</v>
      </c>
      <c r="T209" s="90"/>
      <c r="U209" s="90"/>
      <c r="V209" s="90"/>
      <c r="W209" s="90"/>
      <c r="X209" s="90"/>
      <c r="Y209" s="90"/>
      <c r="Z209" s="90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</row>
    <row r="210" spans="1:36" s="7" customFormat="1" hidden="1" x14ac:dyDescent="0.2">
      <c r="A210" s="132">
        <v>4231</v>
      </c>
      <c r="B210" s="106" t="s">
        <v>180</v>
      </c>
      <c r="C210" s="93">
        <f t="shared" si="86"/>
        <v>0</v>
      </c>
      <c r="D210" s="90"/>
      <c r="E210" s="90"/>
      <c r="F210" s="90"/>
      <c r="G210" s="90"/>
      <c r="H210" s="90"/>
      <c r="I210" s="90"/>
      <c r="J210" s="90"/>
      <c r="K210" s="93">
        <f t="shared" si="87"/>
        <v>0</v>
      </c>
      <c r="L210" s="90"/>
      <c r="M210" s="90"/>
      <c r="N210" s="90"/>
      <c r="O210" s="90"/>
      <c r="P210" s="90"/>
      <c r="Q210" s="90"/>
      <c r="R210" s="90"/>
      <c r="S210" s="93">
        <f t="shared" si="88"/>
        <v>0</v>
      </c>
      <c r="T210" s="90"/>
      <c r="U210" s="90"/>
      <c r="V210" s="90"/>
      <c r="W210" s="90"/>
      <c r="X210" s="90"/>
      <c r="Y210" s="90"/>
      <c r="Z210" s="90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</row>
    <row r="211" spans="1:36" s="7" customFormat="1" hidden="1" x14ac:dyDescent="0.2">
      <c r="A211" s="132">
        <v>4241</v>
      </c>
      <c r="B211" s="106" t="s">
        <v>348</v>
      </c>
      <c r="C211" s="93">
        <f t="shared" si="86"/>
        <v>0</v>
      </c>
      <c r="D211" s="93"/>
      <c r="E211" s="90"/>
      <c r="F211" s="90"/>
      <c r="G211" s="90"/>
      <c r="H211" s="90"/>
      <c r="I211" s="90"/>
      <c r="J211" s="90"/>
      <c r="K211" s="93">
        <f t="shared" si="87"/>
        <v>0</v>
      </c>
      <c r="L211" s="90"/>
      <c r="M211" s="90"/>
      <c r="N211" s="90"/>
      <c r="O211" s="90"/>
      <c r="P211" s="90"/>
      <c r="Q211" s="90"/>
      <c r="R211" s="90"/>
      <c r="S211" s="93">
        <f t="shared" si="88"/>
        <v>0</v>
      </c>
      <c r="T211" s="90"/>
      <c r="U211" s="90"/>
      <c r="V211" s="90"/>
      <c r="W211" s="90"/>
      <c r="X211" s="90"/>
      <c r="Y211" s="90"/>
      <c r="Z211" s="90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</row>
    <row r="212" spans="1:36" x14ac:dyDescent="0.2">
      <c r="A212" s="97"/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</row>
    <row r="213" spans="1:36" s="7" customFormat="1" ht="12.75" customHeight="1" x14ac:dyDescent="0.2">
      <c r="A213" s="97" t="s">
        <v>362</v>
      </c>
      <c r="B213" s="108" t="s">
        <v>363</v>
      </c>
      <c r="C213" s="99">
        <f>C215</f>
        <v>18000</v>
      </c>
      <c r="D213" s="99">
        <f t="shared" ref="D213:Z213" si="89">D215</f>
        <v>18000</v>
      </c>
      <c r="E213" s="99">
        <f t="shared" si="89"/>
        <v>0</v>
      </c>
      <c r="F213" s="99">
        <f t="shared" si="89"/>
        <v>0</v>
      </c>
      <c r="G213" s="99">
        <f t="shared" si="89"/>
        <v>0</v>
      </c>
      <c r="H213" s="99">
        <f t="shared" si="89"/>
        <v>0</v>
      </c>
      <c r="I213" s="99">
        <f t="shared" si="89"/>
        <v>0</v>
      </c>
      <c r="J213" s="99">
        <f t="shared" si="89"/>
        <v>0</v>
      </c>
      <c r="K213" s="99">
        <f t="shared" si="89"/>
        <v>18000</v>
      </c>
      <c r="L213" s="99">
        <f t="shared" si="89"/>
        <v>18000</v>
      </c>
      <c r="M213" s="99">
        <f t="shared" si="89"/>
        <v>0</v>
      </c>
      <c r="N213" s="99">
        <f t="shared" si="89"/>
        <v>0</v>
      </c>
      <c r="O213" s="99">
        <f t="shared" si="89"/>
        <v>0</v>
      </c>
      <c r="P213" s="99">
        <f t="shared" si="89"/>
        <v>0</v>
      </c>
      <c r="Q213" s="99">
        <f t="shared" si="89"/>
        <v>0</v>
      </c>
      <c r="R213" s="99">
        <f t="shared" si="89"/>
        <v>0</v>
      </c>
      <c r="S213" s="99">
        <f t="shared" si="89"/>
        <v>18000</v>
      </c>
      <c r="T213" s="99">
        <f t="shared" si="89"/>
        <v>18000</v>
      </c>
      <c r="U213" s="99">
        <f t="shared" si="89"/>
        <v>0</v>
      </c>
      <c r="V213" s="99">
        <f t="shared" si="89"/>
        <v>0</v>
      </c>
      <c r="W213" s="99">
        <f t="shared" si="89"/>
        <v>0</v>
      </c>
      <c r="X213" s="99">
        <f t="shared" si="89"/>
        <v>0</v>
      </c>
      <c r="Y213" s="99">
        <f t="shared" si="89"/>
        <v>0</v>
      </c>
      <c r="Z213" s="99">
        <f t="shared" si="89"/>
        <v>0</v>
      </c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</row>
    <row r="214" spans="1:36" s="7" customFormat="1" x14ac:dyDescent="0.2">
      <c r="A214" s="88">
        <v>3</v>
      </c>
      <c r="B214" s="100" t="s">
        <v>339</v>
      </c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</row>
    <row r="215" spans="1:36" s="58" customFormat="1" x14ac:dyDescent="0.2">
      <c r="A215" s="101">
        <v>32</v>
      </c>
      <c r="B215" s="102" t="s">
        <v>25</v>
      </c>
      <c r="C215" s="103">
        <f t="shared" ref="C215:Z215" si="90">SUM(C216:C217)</f>
        <v>18000</v>
      </c>
      <c r="D215" s="103">
        <f t="shared" si="90"/>
        <v>18000</v>
      </c>
      <c r="E215" s="103">
        <f t="shared" si="90"/>
        <v>0</v>
      </c>
      <c r="F215" s="103">
        <f t="shared" si="90"/>
        <v>0</v>
      </c>
      <c r="G215" s="103">
        <f t="shared" si="90"/>
        <v>0</v>
      </c>
      <c r="H215" s="103">
        <f t="shared" si="90"/>
        <v>0</v>
      </c>
      <c r="I215" s="103">
        <f t="shared" si="90"/>
        <v>0</v>
      </c>
      <c r="J215" s="103">
        <f t="shared" si="90"/>
        <v>0</v>
      </c>
      <c r="K215" s="103">
        <f t="shared" si="90"/>
        <v>18000</v>
      </c>
      <c r="L215" s="103">
        <f t="shared" si="90"/>
        <v>18000</v>
      </c>
      <c r="M215" s="103">
        <f t="shared" si="90"/>
        <v>0</v>
      </c>
      <c r="N215" s="103">
        <f t="shared" si="90"/>
        <v>0</v>
      </c>
      <c r="O215" s="103">
        <f t="shared" si="90"/>
        <v>0</v>
      </c>
      <c r="P215" s="103">
        <f t="shared" si="90"/>
        <v>0</v>
      </c>
      <c r="Q215" s="103">
        <f t="shared" si="90"/>
        <v>0</v>
      </c>
      <c r="R215" s="103">
        <f t="shared" si="90"/>
        <v>0</v>
      </c>
      <c r="S215" s="103">
        <f t="shared" si="90"/>
        <v>18000</v>
      </c>
      <c r="T215" s="103">
        <f t="shared" si="90"/>
        <v>18000</v>
      </c>
      <c r="U215" s="103">
        <f t="shared" si="90"/>
        <v>0</v>
      </c>
      <c r="V215" s="103">
        <f t="shared" si="90"/>
        <v>0</v>
      </c>
      <c r="W215" s="103">
        <f t="shared" si="90"/>
        <v>0</v>
      </c>
      <c r="X215" s="103">
        <f t="shared" si="90"/>
        <v>0</v>
      </c>
      <c r="Y215" s="103">
        <f t="shared" si="90"/>
        <v>0</v>
      </c>
      <c r="Z215" s="103">
        <f t="shared" si="90"/>
        <v>0</v>
      </c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</row>
    <row r="216" spans="1:36" s="7" customFormat="1" ht="24" hidden="1" x14ac:dyDescent="0.2">
      <c r="A216" s="132">
        <v>3221</v>
      </c>
      <c r="B216" s="106" t="s">
        <v>45</v>
      </c>
      <c r="C216" s="93">
        <f t="shared" ref="C216:C217" si="91">SUM(D216:J216)</f>
        <v>0</v>
      </c>
      <c r="D216" s="90">
        <v>0</v>
      </c>
      <c r="E216" s="90">
        <v>0</v>
      </c>
      <c r="F216" s="90">
        <v>0</v>
      </c>
      <c r="G216" s="90">
        <v>0</v>
      </c>
      <c r="H216" s="90">
        <v>0</v>
      </c>
      <c r="I216" s="90">
        <v>0</v>
      </c>
      <c r="J216" s="90">
        <v>0</v>
      </c>
      <c r="K216" s="93">
        <f t="shared" ref="K216:K217" si="92">SUM(L216:R216)</f>
        <v>0</v>
      </c>
      <c r="L216" s="93"/>
      <c r="M216" s="93"/>
      <c r="N216" s="93"/>
      <c r="O216" s="93"/>
      <c r="P216" s="93"/>
      <c r="Q216" s="93"/>
      <c r="R216" s="93"/>
      <c r="S216" s="93">
        <f t="shared" ref="S216:S217" si="93">SUM(T216:Z216)</f>
        <v>0</v>
      </c>
      <c r="T216" s="90"/>
      <c r="U216" s="90"/>
      <c r="V216" s="90"/>
      <c r="W216" s="90"/>
      <c r="X216" s="90"/>
      <c r="Y216" s="90"/>
      <c r="Z216" s="90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</row>
    <row r="217" spans="1:36" s="7" customFormat="1" x14ac:dyDescent="0.2">
      <c r="A217" s="132">
        <v>3222</v>
      </c>
      <c r="B217" s="106" t="s">
        <v>46</v>
      </c>
      <c r="C217" s="93">
        <f t="shared" si="91"/>
        <v>18000</v>
      </c>
      <c r="D217" s="90">
        <v>18000</v>
      </c>
      <c r="E217" s="90">
        <v>0</v>
      </c>
      <c r="F217" s="90">
        <v>0</v>
      </c>
      <c r="G217" s="90">
        <v>0</v>
      </c>
      <c r="H217" s="90">
        <v>0</v>
      </c>
      <c r="I217" s="90">
        <v>0</v>
      </c>
      <c r="J217" s="90">
        <v>0</v>
      </c>
      <c r="K217" s="93">
        <f t="shared" si="92"/>
        <v>18000</v>
      </c>
      <c r="L217" s="90">
        <v>18000</v>
      </c>
      <c r="M217" s="93"/>
      <c r="N217" s="93"/>
      <c r="O217" s="93"/>
      <c r="P217" s="93"/>
      <c r="Q217" s="93"/>
      <c r="R217" s="93"/>
      <c r="S217" s="93">
        <f t="shared" si="93"/>
        <v>18000</v>
      </c>
      <c r="T217" s="90">
        <v>18000</v>
      </c>
      <c r="U217" s="90"/>
      <c r="V217" s="90"/>
      <c r="W217" s="90"/>
      <c r="X217" s="90"/>
      <c r="Y217" s="90"/>
      <c r="Z217" s="90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</row>
    <row r="218" spans="1:36" s="7" customFormat="1" ht="25.5" x14ac:dyDescent="0.2">
      <c r="A218" s="97" t="s">
        <v>364</v>
      </c>
      <c r="B218" s="108" t="s">
        <v>365</v>
      </c>
      <c r="C218" s="99">
        <f>C221</f>
        <v>4100</v>
      </c>
      <c r="D218" s="99">
        <f t="shared" ref="D218:Z218" si="94">D221</f>
        <v>0</v>
      </c>
      <c r="E218" s="99">
        <f t="shared" si="94"/>
        <v>1600</v>
      </c>
      <c r="F218" s="99">
        <f t="shared" si="94"/>
        <v>0</v>
      </c>
      <c r="G218" s="99">
        <f t="shared" si="94"/>
        <v>2500</v>
      </c>
      <c r="H218" s="99">
        <f t="shared" si="94"/>
        <v>0</v>
      </c>
      <c r="I218" s="99">
        <f t="shared" si="94"/>
        <v>0</v>
      </c>
      <c r="J218" s="99">
        <f t="shared" si="94"/>
        <v>0</v>
      </c>
      <c r="K218" s="99">
        <f t="shared" si="94"/>
        <v>4100</v>
      </c>
      <c r="L218" s="99">
        <f t="shared" si="94"/>
        <v>0</v>
      </c>
      <c r="M218" s="99">
        <f t="shared" si="94"/>
        <v>1600</v>
      </c>
      <c r="N218" s="99">
        <f t="shared" si="94"/>
        <v>0</v>
      </c>
      <c r="O218" s="99">
        <f t="shared" si="94"/>
        <v>2500</v>
      </c>
      <c r="P218" s="99">
        <f t="shared" si="94"/>
        <v>0</v>
      </c>
      <c r="Q218" s="99">
        <f t="shared" si="94"/>
        <v>0</v>
      </c>
      <c r="R218" s="99">
        <f t="shared" si="94"/>
        <v>0</v>
      </c>
      <c r="S218" s="99">
        <f t="shared" si="94"/>
        <v>4100</v>
      </c>
      <c r="T218" s="99">
        <f t="shared" si="94"/>
        <v>0</v>
      </c>
      <c r="U218" s="99">
        <f t="shared" si="94"/>
        <v>1600</v>
      </c>
      <c r="V218" s="99">
        <f t="shared" si="94"/>
        <v>0</v>
      </c>
      <c r="W218" s="99">
        <f t="shared" si="94"/>
        <v>2500</v>
      </c>
      <c r="X218" s="99">
        <f t="shared" si="94"/>
        <v>0</v>
      </c>
      <c r="Y218" s="99">
        <f t="shared" si="94"/>
        <v>0</v>
      </c>
      <c r="Z218" s="99">
        <f t="shared" si="94"/>
        <v>0</v>
      </c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</row>
    <row r="219" spans="1:36" s="7" customFormat="1" x14ac:dyDescent="0.2">
      <c r="A219" s="97" t="s">
        <v>376</v>
      </c>
      <c r="B219" s="108" t="s">
        <v>354</v>
      </c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</row>
    <row r="220" spans="1:36" s="7" customFormat="1" x14ac:dyDescent="0.2">
      <c r="A220" s="88">
        <v>3</v>
      </c>
      <c r="B220" s="100" t="s">
        <v>339</v>
      </c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</row>
    <row r="221" spans="1:36" s="58" customFormat="1" x14ac:dyDescent="0.2">
      <c r="A221" s="101">
        <v>32</v>
      </c>
      <c r="B221" s="102" t="s">
        <v>25</v>
      </c>
      <c r="C221" s="103">
        <f>SUM(C222:C231)</f>
        <v>4100</v>
      </c>
      <c r="D221" s="103">
        <f t="shared" ref="D221:Z221" si="95">SUM(D222:D231)</f>
        <v>0</v>
      </c>
      <c r="E221" s="103">
        <f t="shared" si="95"/>
        <v>1600</v>
      </c>
      <c r="F221" s="103">
        <f t="shared" si="95"/>
        <v>0</v>
      </c>
      <c r="G221" s="103">
        <f t="shared" si="95"/>
        <v>2500</v>
      </c>
      <c r="H221" s="103">
        <f t="shared" si="95"/>
        <v>0</v>
      </c>
      <c r="I221" s="103">
        <f t="shared" si="95"/>
        <v>0</v>
      </c>
      <c r="J221" s="103">
        <f t="shared" si="95"/>
        <v>0</v>
      </c>
      <c r="K221" s="103">
        <f t="shared" si="95"/>
        <v>4100</v>
      </c>
      <c r="L221" s="103">
        <f t="shared" si="95"/>
        <v>0</v>
      </c>
      <c r="M221" s="103">
        <f t="shared" si="95"/>
        <v>1600</v>
      </c>
      <c r="N221" s="103">
        <f t="shared" si="95"/>
        <v>0</v>
      </c>
      <c r="O221" s="103">
        <f t="shared" si="95"/>
        <v>2500</v>
      </c>
      <c r="P221" s="103">
        <f t="shared" si="95"/>
        <v>0</v>
      </c>
      <c r="Q221" s="103">
        <f t="shared" si="95"/>
        <v>0</v>
      </c>
      <c r="R221" s="103">
        <f t="shared" si="95"/>
        <v>0</v>
      </c>
      <c r="S221" s="103">
        <f t="shared" si="95"/>
        <v>4100</v>
      </c>
      <c r="T221" s="103">
        <f t="shared" si="95"/>
        <v>0</v>
      </c>
      <c r="U221" s="103">
        <f t="shared" si="95"/>
        <v>1600</v>
      </c>
      <c r="V221" s="103">
        <f t="shared" si="95"/>
        <v>0</v>
      </c>
      <c r="W221" s="103">
        <f t="shared" si="95"/>
        <v>2500</v>
      </c>
      <c r="X221" s="103">
        <f t="shared" si="95"/>
        <v>0</v>
      </c>
      <c r="Y221" s="103">
        <f t="shared" si="95"/>
        <v>0</v>
      </c>
      <c r="Z221" s="103">
        <f t="shared" si="95"/>
        <v>0</v>
      </c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</row>
    <row r="222" spans="1:36" s="7" customFormat="1" hidden="1" x14ac:dyDescent="0.2">
      <c r="A222" s="132">
        <v>3231</v>
      </c>
      <c r="B222" s="106" t="s">
        <v>84</v>
      </c>
      <c r="C222" s="93">
        <f t="shared" ref="C222:C231" si="96">SUM(D222:J222)</f>
        <v>0</v>
      </c>
      <c r="D222" s="90"/>
      <c r="E222" s="90"/>
      <c r="F222" s="90"/>
      <c r="G222" s="93"/>
      <c r="H222" s="90"/>
      <c r="I222" s="90"/>
      <c r="J222" s="90"/>
      <c r="K222" s="93">
        <f t="shared" ref="K222:K231" si="97">SUM(L222:R222)</f>
        <v>0</v>
      </c>
      <c r="L222" s="93"/>
      <c r="M222" s="93"/>
      <c r="N222" s="93"/>
      <c r="O222" s="93"/>
      <c r="P222" s="93"/>
      <c r="Q222" s="93"/>
      <c r="R222" s="93"/>
      <c r="S222" s="93">
        <f t="shared" ref="S222:S230" si="98">SUM(T222:Z222)</f>
        <v>0</v>
      </c>
      <c r="T222" s="90"/>
      <c r="U222" s="90"/>
      <c r="V222" s="90"/>
      <c r="W222" s="90"/>
      <c r="X222" s="90"/>
      <c r="Y222" s="90"/>
      <c r="Z222" s="90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</row>
    <row r="223" spans="1:36" s="7" customFormat="1" ht="13.5" hidden="1" customHeight="1" x14ac:dyDescent="0.2">
      <c r="A223" s="132">
        <v>3232</v>
      </c>
      <c r="B223" s="106" t="s">
        <v>49</v>
      </c>
      <c r="C223" s="93">
        <f t="shared" si="96"/>
        <v>0</v>
      </c>
      <c r="D223" s="90"/>
      <c r="E223" s="90"/>
      <c r="F223" s="90"/>
      <c r="G223" s="90"/>
      <c r="H223" s="90"/>
      <c r="I223" s="90"/>
      <c r="J223" s="90"/>
      <c r="K223" s="93">
        <f t="shared" si="97"/>
        <v>0</v>
      </c>
      <c r="L223" s="93"/>
      <c r="M223" s="93"/>
      <c r="N223" s="93"/>
      <c r="O223" s="93"/>
      <c r="P223" s="93"/>
      <c r="Q223" s="93"/>
      <c r="R223" s="93"/>
      <c r="S223" s="93">
        <f t="shared" si="98"/>
        <v>0</v>
      </c>
      <c r="T223" s="90"/>
      <c r="U223" s="90"/>
      <c r="V223" s="90"/>
      <c r="W223" s="90"/>
      <c r="X223" s="90"/>
      <c r="Y223" s="90"/>
      <c r="Z223" s="90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</row>
    <row r="224" spans="1:36" s="7" customFormat="1" hidden="1" x14ac:dyDescent="0.2">
      <c r="A224" s="132">
        <v>3233</v>
      </c>
      <c r="B224" s="106" t="s">
        <v>87</v>
      </c>
      <c r="C224" s="93">
        <f t="shared" si="96"/>
        <v>0</v>
      </c>
      <c r="D224" s="90"/>
      <c r="E224" s="90"/>
      <c r="F224" s="90"/>
      <c r="G224" s="90"/>
      <c r="H224" s="90"/>
      <c r="I224" s="90"/>
      <c r="J224" s="90"/>
      <c r="K224" s="93">
        <f t="shared" si="97"/>
        <v>0</v>
      </c>
      <c r="L224" s="93"/>
      <c r="M224" s="93"/>
      <c r="N224" s="93"/>
      <c r="O224" s="93"/>
      <c r="P224" s="93"/>
      <c r="Q224" s="93"/>
      <c r="R224" s="93"/>
      <c r="S224" s="93">
        <f t="shared" si="98"/>
        <v>0</v>
      </c>
      <c r="T224" s="90"/>
      <c r="U224" s="90"/>
      <c r="V224" s="90"/>
      <c r="W224" s="90"/>
      <c r="X224" s="90"/>
      <c r="Y224" s="90"/>
      <c r="Z224" s="90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</row>
    <row r="225" spans="1:36" s="7" customFormat="1" hidden="1" x14ac:dyDescent="0.2">
      <c r="A225" s="132">
        <v>3234</v>
      </c>
      <c r="B225" s="106" t="s">
        <v>89</v>
      </c>
      <c r="C225" s="93">
        <f t="shared" si="96"/>
        <v>0</v>
      </c>
      <c r="D225" s="90"/>
      <c r="E225" s="90"/>
      <c r="F225" s="90"/>
      <c r="G225" s="90"/>
      <c r="H225" s="90"/>
      <c r="I225" s="90"/>
      <c r="J225" s="90"/>
      <c r="K225" s="93">
        <f t="shared" si="97"/>
        <v>0</v>
      </c>
      <c r="L225" s="93"/>
      <c r="M225" s="93"/>
      <c r="N225" s="93"/>
      <c r="O225" s="93"/>
      <c r="P225" s="93"/>
      <c r="Q225" s="93"/>
      <c r="R225" s="93"/>
      <c r="S225" s="93">
        <f t="shared" si="98"/>
        <v>0</v>
      </c>
      <c r="T225" s="90"/>
      <c r="U225" s="90"/>
      <c r="V225" s="90"/>
      <c r="W225" s="90"/>
      <c r="X225" s="90"/>
      <c r="Y225" s="90"/>
      <c r="Z225" s="90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</row>
    <row r="226" spans="1:36" s="7" customFormat="1" hidden="1" x14ac:dyDescent="0.2">
      <c r="A226" s="132">
        <v>3235</v>
      </c>
      <c r="B226" s="106" t="s">
        <v>91</v>
      </c>
      <c r="C226" s="93">
        <f t="shared" si="96"/>
        <v>0</v>
      </c>
      <c r="D226" s="90"/>
      <c r="E226" s="90"/>
      <c r="F226" s="90"/>
      <c r="G226" s="90"/>
      <c r="H226" s="90"/>
      <c r="I226" s="90"/>
      <c r="J226" s="90"/>
      <c r="K226" s="93">
        <f t="shared" si="97"/>
        <v>0</v>
      </c>
      <c r="L226" s="93"/>
      <c r="M226" s="93"/>
      <c r="N226" s="93"/>
      <c r="O226" s="93"/>
      <c r="P226" s="93"/>
      <c r="Q226" s="93"/>
      <c r="R226" s="93"/>
      <c r="S226" s="93">
        <f t="shared" si="98"/>
        <v>0</v>
      </c>
      <c r="T226" s="90"/>
      <c r="U226" s="90"/>
      <c r="V226" s="90"/>
      <c r="W226" s="90"/>
      <c r="X226" s="90"/>
      <c r="Y226" s="90"/>
      <c r="Z226" s="90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</row>
    <row r="227" spans="1:36" s="7" customFormat="1" hidden="1" x14ac:dyDescent="0.2">
      <c r="A227" s="132">
        <v>3236</v>
      </c>
      <c r="B227" s="106" t="s">
        <v>93</v>
      </c>
      <c r="C227" s="93">
        <f t="shared" si="96"/>
        <v>0</v>
      </c>
      <c r="D227" s="90"/>
      <c r="E227" s="90"/>
      <c r="F227" s="90"/>
      <c r="G227" s="90"/>
      <c r="H227" s="90"/>
      <c r="I227" s="90"/>
      <c r="J227" s="90"/>
      <c r="K227" s="93">
        <f t="shared" si="97"/>
        <v>0</v>
      </c>
      <c r="L227" s="93"/>
      <c r="M227" s="93"/>
      <c r="N227" s="93"/>
      <c r="O227" s="93"/>
      <c r="P227" s="93"/>
      <c r="Q227" s="93"/>
      <c r="R227" s="93"/>
      <c r="S227" s="93">
        <f t="shared" si="98"/>
        <v>0</v>
      </c>
      <c r="T227" s="90"/>
      <c r="U227" s="90"/>
      <c r="V227" s="90"/>
      <c r="W227" s="90"/>
      <c r="X227" s="90"/>
      <c r="Y227" s="90"/>
      <c r="Z227" s="90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</row>
    <row r="228" spans="1:36" s="7" customFormat="1" hidden="1" x14ac:dyDescent="0.2">
      <c r="A228" s="132">
        <v>3237</v>
      </c>
      <c r="B228" s="106" t="s">
        <v>95</v>
      </c>
      <c r="C228" s="93">
        <f t="shared" si="96"/>
        <v>0</v>
      </c>
      <c r="D228" s="90"/>
      <c r="E228" s="90"/>
      <c r="F228" s="90"/>
      <c r="G228" s="90"/>
      <c r="H228" s="90"/>
      <c r="I228" s="90"/>
      <c r="J228" s="90"/>
      <c r="K228" s="93">
        <f t="shared" si="97"/>
        <v>0</v>
      </c>
      <c r="L228" s="93"/>
      <c r="M228" s="93"/>
      <c r="N228" s="93"/>
      <c r="O228" s="93"/>
      <c r="P228" s="93"/>
      <c r="Q228" s="93"/>
      <c r="R228" s="93"/>
      <c r="S228" s="93">
        <f t="shared" si="98"/>
        <v>0</v>
      </c>
      <c r="T228" s="90"/>
      <c r="U228" s="90"/>
      <c r="V228" s="90"/>
      <c r="W228" s="90"/>
      <c r="X228" s="90"/>
      <c r="Y228" s="90"/>
      <c r="Z228" s="90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</row>
    <row r="229" spans="1:36" s="7" customFormat="1" hidden="1" x14ac:dyDescent="0.2">
      <c r="A229" s="132">
        <v>3238</v>
      </c>
      <c r="B229" s="106" t="s">
        <v>97</v>
      </c>
      <c r="C229" s="93">
        <f t="shared" si="96"/>
        <v>0</v>
      </c>
      <c r="D229" s="90"/>
      <c r="E229" s="90"/>
      <c r="F229" s="90"/>
      <c r="G229" s="90"/>
      <c r="H229" s="90"/>
      <c r="I229" s="90"/>
      <c r="J229" s="90"/>
      <c r="K229" s="93">
        <f t="shared" si="97"/>
        <v>0</v>
      </c>
      <c r="L229" s="93"/>
      <c r="M229" s="93"/>
      <c r="N229" s="93"/>
      <c r="O229" s="93"/>
      <c r="P229" s="93"/>
      <c r="Q229" s="93"/>
      <c r="R229" s="93"/>
      <c r="S229" s="93">
        <f t="shared" si="98"/>
        <v>0</v>
      </c>
      <c r="T229" s="90"/>
      <c r="U229" s="90"/>
      <c r="V229" s="90"/>
      <c r="W229" s="90"/>
      <c r="X229" s="90"/>
      <c r="Y229" s="90"/>
      <c r="Z229" s="90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</row>
    <row r="230" spans="1:36" hidden="1" x14ac:dyDescent="0.2">
      <c r="A230" s="132">
        <v>3239</v>
      </c>
      <c r="B230" s="106" t="s">
        <v>99</v>
      </c>
      <c r="C230" s="93">
        <f t="shared" si="96"/>
        <v>0</v>
      </c>
      <c r="D230" s="90"/>
      <c r="E230" s="90"/>
      <c r="F230" s="90"/>
      <c r="G230" s="90"/>
      <c r="H230" s="90"/>
      <c r="I230" s="90"/>
      <c r="J230" s="90"/>
      <c r="K230" s="93">
        <f t="shared" si="97"/>
        <v>0</v>
      </c>
      <c r="L230" s="90"/>
      <c r="M230" s="90"/>
      <c r="N230" s="90"/>
      <c r="O230" s="90"/>
      <c r="P230" s="90"/>
      <c r="Q230" s="90"/>
      <c r="R230" s="90"/>
      <c r="S230" s="93">
        <f t="shared" si="98"/>
        <v>0</v>
      </c>
      <c r="T230" s="90"/>
      <c r="U230" s="90"/>
      <c r="V230" s="90"/>
      <c r="W230" s="90"/>
      <c r="X230" s="90"/>
      <c r="Y230" s="90"/>
      <c r="Z230" s="90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</row>
    <row r="231" spans="1:36" s="7" customFormat="1" ht="24" x14ac:dyDescent="0.2">
      <c r="A231" s="135">
        <v>3241</v>
      </c>
      <c r="B231" s="136" t="s">
        <v>101</v>
      </c>
      <c r="C231" s="137">
        <f t="shared" si="96"/>
        <v>4100</v>
      </c>
      <c r="D231" s="138"/>
      <c r="E231" s="137">
        <v>1600</v>
      </c>
      <c r="F231" s="138"/>
      <c r="G231" s="138">
        <v>2500</v>
      </c>
      <c r="H231" s="138"/>
      <c r="I231" s="138"/>
      <c r="J231" s="138"/>
      <c r="K231" s="137">
        <f t="shared" si="97"/>
        <v>4100</v>
      </c>
      <c r="L231" s="137"/>
      <c r="M231" s="138">
        <v>1600</v>
      </c>
      <c r="N231" s="138"/>
      <c r="O231" s="138">
        <v>2500</v>
      </c>
      <c r="P231" s="137"/>
      <c r="Q231" s="137"/>
      <c r="R231" s="137"/>
      <c r="S231" s="137">
        <f>SUM(T231:Z231)</f>
        <v>4100</v>
      </c>
      <c r="T231" s="138"/>
      <c r="U231" s="138">
        <v>1600</v>
      </c>
      <c r="V231" s="138"/>
      <c r="W231" s="138">
        <v>2500</v>
      </c>
      <c r="X231" s="138"/>
      <c r="Y231" s="138"/>
      <c r="Z231" s="138"/>
      <c r="AA231" s="94"/>
      <c r="AB231" s="94"/>
      <c r="AC231" s="94"/>
      <c r="AD231" s="94"/>
      <c r="AE231" s="94"/>
      <c r="AF231" s="94"/>
      <c r="AG231" s="94"/>
      <c r="AH231" s="94"/>
      <c r="AI231" s="94"/>
      <c r="AJ231" s="94"/>
    </row>
    <row r="232" spans="1:36" x14ac:dyDescent="0.2">
      <c r="A232" s="37"/>
      <c r="B232" s="9"/>
      <c r="C232" s="86"/>
      <c r="D232" s="86"/>
      <c r="E232" s="86"/>
      <c r="F232" s="86"/>
      <c r="G232" s="86"/>
      <c r="H232" s="86"/>
      <c r="I232" s="86"/>
      <c r="J232" s="86"/>
      <c r="K232" s="86"/>
      <c r="L232" s="86"/>
    </row>
    <row r="233" spans="1:36" x14ac:dyDescent="0.2">
      <c r="A233" s="37"/>
      <c r="B233" s="9"/>
      <c r="C233" s="86"/>
      <c r="D233" s="86"/>
      <c r="E233" s="86"/>
      <c r="F233" s="86"/>
      <c r="G233" s="86"/>
      <c r="H233" s="86"/>
      <c r="I233" s="86"/>
      <c r="J233" s="86"/>
      <c r="K233" s="86"/>
      <c r="L233" s="86"/>
    </row>
    <row r="234" spans="1:36" x14ac:dyDescent="0.2">
      <c r="A234" s="37"/>
      <c r="B234" s="9"/>
      <c r="C234" s="86"/>
      <c r="D234" s="86"/>
      <c r="E234" s="86"/>
      <c r="F234" s="86"/>
      <c r="G234" s="86"/>
      <c r="H234" s="86"/>
      <c r="I234" s="86"/>
      <c r="J234" s="86"/>
      <c r="K234" s="86"/>
      <c r="L234" s="86"/>
    </row>
    <row r="235" spans="1:36" x14ac:dyDescent="0.2">
      <c r="A235" s="37"/>
      <c r="B235" s="9"/>
      <c r="C235" s="86"/>
      <c r="D235" s="86"/>
      <c r="E235" s="86"/>
      <c r="F235" s="86"/>
      <c r="G235" s="86"/>
      <c r="H235" s="86"/>
      <c r="I235" s="86"/>
      <c r="J235" s="86"/>
      <c r="K235" s="86"/>
      <c r="L235" s="86"/>
    </row>
    <row r="236" spans="1:36" x14ac:dyDescent="0.2">
      <c r="A236" s="37"/>
      <c r="B236" s="9"/>
      <c r="C236" s="86"/>
      <c r="D236" s="86"/>
      <c r="E236" s="86"/>
      <c r="F236" s="86"/>
      <c r="G236" s="86"/>
      <c r="H236" s="86"/>
      <c r="I236" s="86"/>
      <c r="J236" s="86"/>
      <c r="K236" s="86"/>
      <c r="L236" s="86"/>
    </row>
    <row r="237" spans="1:36" x14ac:dyDescent="0.2">
      <c r="A237" s="37"/>
      <c r="B237" s="9"/>
      <c r="C237" s="86"/>
      <c r="D237" s="86"/>
      <c r="E237" s="86"/>
      <c r="F237" s="86"/>
      <c r="G237" s="86"/>
      <c r="H237" s="86"/>
      <c r="I237" s="86"/>
      <c r="J237" s="86"/>
      <c r="K237" s="86"/>
      <c r="L237" s="86"/>
    </row>
    <row r="238" spans="1:36" x14ac:dyDescent="0.2">
      <c r="A238" s="37"/>
      <c r="B238" s="9"/>
      <c r="C238" s="86"/>
      <c r="D238" s="86"/>
      <c r="E238" s="86"/>
      <c r="F238" s="86"/>
      <c r="G238" s="86"/>
      <c r="H238" s="86"/>
      <c r="I238" s="86"/>
      <c r="J238" s="86"/>
      <c r="K238" s="86"/>
      <c r="L238" s="86"/>
    </row>
    <row r="239" spans="1:36" x14ac:dyDescent="0.2">
      <c r="A239" s="37"/>
      <c r="B239" s="9"/>
      <c r="C239" s="86"/>
      <c r="D239" s="86"/>
      <c r="E239" s="86"/>
      <c r="F239" s="86"/>
      <c r="G239" s="86"/>
      <c r="H239" s="86"/>
      <c r="I239" s="86"/>
      <c r="J239" s="86"/>
      <c r="K239" s="86"/>
      <c r="L239" s="86"/>
    </row>
    <row r="240" spans="1:36" x14ac:dyDescent="0.2">
      <c r="A240" s="37"/>
      <c r="B240" s="9"/>
      <c r="C240" s="86"/>
      <c r="D240" s="86"/>
      <c r="E240" s="86"/>
      <c r="F240" s="86"/>
      <c r="G240" s="86"/>
      <c r="H240" s="86"/>
      <c r="I240" s="86"/>
      <c r="J240" s="86"/>
      <c r="K240" s="86"/>
      <c r="L240" s="86"/>
    </row>
    <row r="241" spans="1:12" x14ac:dyDescent="0.2">
      <c r="A241" s="37"/>
      <c r="B241" s="9"/>
      <c r="C241" s="86"/>
      <c r="D241" s="86"/>
      <c r="E241" s="86"/>
      <c r="F241" s="86"/>
      <c r="G241" s="86"/>
      <c r="H241" s="86"/>
      <c r="I241" s="86"/>
      <c r="J241" s="86"/>
      <c r="K241" s="86"/>
      <c r="L241" s="86"/>
    </row>
    <row r="242" spans="1:12" x14ac:dyDescent="0.2">
      <c r="A242" s="37"/>
      <c r="B242" s="9"/>
      <c r="C242" s="86"/>
      <c r="D242" s="86"/>
      <c r="E242" s="86"/>
      <c r="F242" s="86"/>
      <c r="G242" s="86"/>
      <c r="H242" s="86"/>
      <c r="I242" s="86"/>
      <c r="J242" s="86"/>
      <c r="K242" s="86"/>
      <c r="L242" s="86"/>
    </row>
    <row r="243" spans="1:12" x14ac:dyDescent="0.2">
      <c r="A243" s="37"/>
      <c r="B243" s="9"/>
      <c r="C243" s="86"/>
      <c r="D243" s="86"/>
      <c r="E243" s="86"/>
      <c r="F243" s="86"/>
      <c r="G243" s="86"/>
      <c r="H243" s="86"/>
      <c r="I243" s="86"/>
      <c r="J243" s="86"/>
      <c r="K243" s="86"/>
      <c r="L243" s="86"/>
    </row>
    <row r="244" spans="1:12" x14ac:dyDescent="0.2">
      <c r="A244" s="37"/>
      <c r="B244" s="9"/>
      <c r="C244" s="86"/>
      <c r="D244" s="86"/>
      <c r="E244" s="86"/>
      <c r="F244" s="86"/>
      <c r="G244" s="86"/>
      <c r="H244" s="86"/>
      <c r="I244" s="86"/>
      <c r="J244" s="86"/>
      <c r="K244" s="86"/>
      <c r="L244" s="86"/>
    </row>
    <row r="245" spans="1:12" x14ac:dyDescent="0.2">
      <c r="A245" s="37"/>
      <c r="B245" s="9"/>
      <c r="C245" s="86"/>
      <c r="D245" s="86"/>
      <c r="E245" s="86"/>
      <c r="F245" s="86"/>
      <c r="G245" s="86"/>
      <c r="H245" s="86"/>
      <c r="I245" s="86"/>
      <c r="J245" s="86"/>
      <c r="K245" s="86"/>
      <c r="L245" s="86"/>
    </row>
    <row r="246" spans="1:12" x14ac:dyDescent="0.2">
      <c r="A246" s="37"/>
      <c r="B246" s="9"/>
      <c r="C246" s="86"/>
      <c r="D246" s="86"/>
      <c r="E246" s="86"/>
      <c r="F246" s="86"/>
      <c r="G246" s="86"/>
      <c r="H246" s="86"/>
      <c r="I246" s="86"/>
      <c r="J246" s="86"/>
      <c r="K246" s="86"/>
      <c r="L246" s="86"/>
    </row>
    <row r="247" spans="1:12" x14ac:dyDescent="0.2">
      <c r="A247" s="37"/>
      <c r="B247" s="9"/>
      <c r="C247" s="86"/>
      <c r="D247" s="86"/>
      <c r="E247" s="86"/>
      <c r="F247" s="86"/>
      <c r="G247" s="86"/>
      <c r="H247" s="86"/>
      <c r="I247" s="86"/>
      <c r="J247" s="86"/>
      <c r="K247" s="86"/>
      <c r="L247" s="86"/>
    </row>
    <row r="248" spans="1:12" x14ac:dyDescent="0.2">
      <c r="A248" s="37"/>
      <c r="B248" s="9"/>
      <c r="C248" s="86"/>
      <c r="D248" s="86"/>
      <c r="E248" s="86"/>
      <c r="F248" s="86"/>
      <c r="G248" s="86"/>
      <c r="H248" s="86"/>
      <c r="I248" s="86"/>
      <c r="J248" s="86"/>
      <c r="K248" s="86"/>
      <c r="L248" s="86"/>
    </row>
    <row r="249" spans="1:12" x14ac:dyDescent="0.2">
      <c r="A249" s="37"/>
      <c r="B249" s="9"/>
      <c r="C249" s="86"/>
      <c r="D249" s="86"/>
      <c r="E249" s="86"/>
      <c r="F249" s="86"/>
      <c r="G249" s="86"/>
      <c r="H249" s="86"/>
      <c r="I249" s="86"/>
      <c r="J249" s="86"/>
      <c r="K249" s="86"/>
      <c r="L249" s="86"/>
    </row>
    <row r="250" spans="1:12" x14ac:dyDescent="0.2">
      <c r="A250" s="37"/>
      <c r="B250" s="9"/>
      <c r="C250" s="86"/>
      <c r="D250" s="86"/>
      <c r="E250" s="86"/>
      <c r="F250" s="86"/>
      <c r="G250" s="86"/>
      <c r="H250" s="86"/>
      <c r="I250" s="86"/>
      <c r="J250" s="86"/>
      <c r="K250" s="86"/>
      <c r="L250" s="86"/>
    </row>
    <row r="251" spans="1:12" x14ac:dyDescent="0.2">
      <c r="A251" s="37"/>
      <c r="B251" s="9"/>
      <c r="C251" s="86"/>
      <c r="D251" s="86"/>
      <c r="E251" s="86"/>
      <c r="F251" s="86"/>
      <c r="G251" s="86"/>
      <c r="H251" s="86"/>
      <c r="I251" s="86"/>
      <c r="J251" s="86"/>
      <c r="K251" s="86"/>
      <c r="L251" s="86"/>
    </row>
    <row r="252" spans="1:12" x14ac:dyDescent="0.2">
      <c r="A252" s="37"/>
      <c r="B252" s="9"/>
      <c r="C252" s="86"/>
      <c r="D252" s="86"/>
      <c r="E252" s="86"/>
      <c r="F252" s="86"/>
      <c r="G252" s="86"/>
      <c r="H252" s="86"/>
      <c r="I252" s="86"/>
      <c r="J252" s="86"/>
      <c r="K252" s="86"/>
      <c r="L252" s="86"/>
    </row>
    <row r="253" spans="1:12" x14ac:dyDescent="0.2">
      <c r="A253" s="37"/>
      <c r="B253" s="9"/>
      <c r="C253" s="86"/>
      <c r="D253" s="86"/>
      <c r="E253" s="86"/>
      <c r="F253" s="86"/>
      <c r="G253" s="86"/>
      <c r="H253" s="86"/>
      <c r="I253" s="86"/>
      <c r="J253" s="86"/>
      <c r="K253" s="86"/>
      <c r="L253" s="86"/>
    </row>
    <row r="254" spans="1:12" x14ac:dyDescent="0.2">
      <c r="A254" s="37"/>
      <c r="B254" s="9"/>
      <c r="C254" s="86"/>
      <c r="D254" s="86"/>
      <c r="E254" s="86"/>
      <c r="F254" s="86"/>
      <c r="G254" s="86"/>
      <c r="H254" s="86"/>
      <c r="I254" s="86"/>
      <c r="J254" s="86"/>
      <c r="K254" s="86"/>
      <c r="L254" s="86"/>
    </row>
    <row r="255" spans="1:12" x14ac:dyDescent="0.2">
      <c r="A255" s="37"/>
      <c r="B255" s="9"/>
      <c r="C255" s="86"/>
      <c r="D255" s="86"/>
      <c r="E255" s="86"/>
      <c r="F255" s="86"/>
      <c r="G255" s="86"/>
      <c r="H255" s="86"/>
      <c r="I255" s="86"/>
      <c r="J255" s="86"/>
      <c r="K255" s="86"/>
      <c r="L255" s="86"/>
    </row>
    <row r="256" spans="1:12" x14ac:dyDescent="0.2">
      <c r="A256" s="37"/>
      <c r="B256" s="9"/>
      <c r="C256" s="86"/>
      <c r="D256" s="86"/>
      <c r="E256" s="86"/>
      <c r="F256" s="86"/>
      <c r="G256" s="86"/>
      <c r="H256" s="86"/>
      <c r="I256" s="86"/>
      <c r="J256" s="86"/>
      <c r="K256" s="86"/>
      <c r="L256" s="86"/>
    </row>
    <row r="257" spans="1:12" x14ac:dyDescent="0.2">
      <c r="A257" s="37"/>
      <c r="B257" s="9"/>
      <c r="C257" s="86"/>
      <c r="D257" s="86"/>
      <c r="E257" s="86"/>
      <c r="F257" s="86"/>
      <c r="G257" s="86"/>
      <c r="H257" s="86"/>
      <c r="I257" s="86"/>
      <c r="J257" s="86"/>
      <c r="K257" s="86"/>
      <c r="L257" s="86"/>
    </row>
    <row r="258" spans="1:12" x14ac:dyDescent="0.2">
      <c r="A258" s="37"/>
      <c r="B258" s="9"/>
      <c r="C258" s="86"/>
      <c r="D258" s="86"/>
      <c r="E258" s="86"/>
      <c r="F258" s="86"/>
      <c r="G258" s="86"/>
      <c r="H258" s="86"/>
      <c r="I258" s="86"/>
      <c r="J258" s="86"/>
      <c r="K258" s="86"/>
      <c r="L258" s="86"/>
    </row>
    <row r="259" spans="1:12" x14ac:dyDescent="0.2">
      <c r="A259" s="37"/>
      <c r="B259" s="9"/>
      <c r="C259" s="86"/>
      <c r="D259" s="86"/>
      <c r="E259" s="86"/>
      <c r="F259" s="86"/>
      <c r="G259" s="86"/>
      <c r="H259" s="86"/>
      <c r="I259" s="86"/>
      <c r="J259" s="86"/>
      <c r="K259" s="86"/>
      <c r="L259" s="86"/>
    </row>
    <row r="260" spans="1:12" x14ac:dyDescent="0.2">
      <c r="A260" s="37"/>
      <c r="B260" s="9"/>
      <c r="C260" s="86"/>
      <c r="D260" s="86"/>
      <c r="E260" s="86"/>
      <c r="F260" s="86"/>
      <c r="G260" s="86"/>
      <c r="H260" s="86"/>
      <c r="I260" s="86"/>
      <c r="J260" s="86"/>
      <c r="K260" s="86"/>
      <c r="L260" s="86"/>
    </row>
    <row r="261" spans="1:12" x14ac:dyDescent="0.2">
      <c r="A261" s="37"/>
      <c r="B261" s="9"/>
      <c r="C261" s="86"/>
      <c r="D261" s="86"/>
      <c r="E261" s="86"/>
      <c r="F261" s="86"/>
      <c r="G261" s="86"/>
      <c r="H261" s="86"/>
      <c r="I261" s="86"/>
      <c r="J261" s="86"/>
      <c r="K261" s="86"/>
      <c r="L261" s="86"/>
    </row>
    <row r="262" spans="1:12" x14ac:dyDescent="0.2">
      <c r="A262" s="37"/>
      <c r="B262" s="9"/>
      <c r="C262" s="86"/>
      <c r="D262" s="86"/>
      <c r="E262" s="86"/>
      <c r="F262" s="86"/>
      <c r="G262" s="86"/>
      <c r="H262" s="86"/>
      <c r="I262" s="86"/>
      <c r="J262" s="86"/>
      <c r="K262" s="86"/>
      <c r="L262" s="86"/>
    </row>
    <row r="263" spans="1:12" x14ac:dyDescent="0.2">
      <c r="A263" s="37"/>
      <c r="B263" s="9"/>
      <c r="C263" s="86"/>
      <c r="D263" s="86"/>
      <c r="E263" s="86"/>
      <c r="F263" s="86"/>
      <c r="G263" s="86"/>
      <c r="H263" s="86"/>
      <c r="I263" s="86"/>
      <c r="J263" s="86"/>
      <c r="K263" s="86"/>
      <c r="L263" s="86"/>
    </row>
    <row r="264" spans="1:12" x14ac:dyDescent="0.2">
      <c r="A264" s="37"/>
      <c r="B264" s="9"/>
      <c r="C264" s="86"/>
      <c r="D264" s="86"/>
      <c r="E264" s="86"/>
      <c r="F264" s="86"/>
      <c r="G264" s="86"/>
      <c r="H264" s="86"/>
      <c r="I264" s="86"/>
      <c r="J264" s="86"/>
      <c r="K264" s="86"/>
      <c r="L264" s="86"/>
    </row>
    <row r="265" spans="1:12" x14ac:dyDescent="0.2">
      <c r="A265" s="37"/>
      <c r="B265" s="9"/>
      <c r="C265" s="86"/>
      <c r="D265" s="86"/>
      <c r="E265" s="86"/>
      <c r="F265" s="86"/>
      <c r="G265" s="86"/>
      <c r="H265" s="86"/>
      <c r="I265" s="86"/>
      <c r="J265" s="86"/>
      <c r="K265" s="86"/>
      <c r="L265" s="86"/>
    </row>
    <row r="266" spans="1:12" x14ac:dyDescent="0.2">
      <c r="A266" s="37"/>
      <c r="B266" s="9"/>
      <c r="C266" s="86"/>
      <c r="D266" s="86"/>
      <c r="E266" s="86"/>
      <c r="F266" s="86"/>
      <c r="G266" s="86"/>
      <c r="H266" s="86"/>
      <c r="I266" s="86"/>
      <c r="J266" s="86"/>
      <c r="K266" s="86"/>
      <c r="L266" s="86"/>
    </row>
    <row r="267" spans="1:12" x14ac:dyDescent="0.2">
      <c r="A267" s="37"/>
      <c r="B267" s="9"/>
      <c r="C267" s="86"/>
      <c r="D267" s="86"/>
      <c r="E267" s="86"/>
      <c r="F267" s="86"/>
      <c r="G267" s="86"/>
      <c r="H267" s="86"/>
      <c r="I267" s="86"/>
      <c r="J267" s="86"/>
      <c r="K267" s="86"/>
      <c r="L267" s="86"/>
    </row>
    <row r="268" spans="1:12" x14ac:dyDescent="0.2">
      <c r="A268" s="37"/>
      <c r="B268" s="9"/>
      <c r="C268" s="86"/>
      <c r="D268" s="86"/>
      <c r="E268" s="86"/>
      <c r="F268" s="86"/>
      <c r="G268" s="86"/>
      <c r="H268" s="86"/>
      <c r="I268" s="86"/>
      <c r="J268" s="86"/>
      <c r="K268" s="86"/>
      <c r="L268" s="86"/>
    </row>
    <row r="269" spans="1:12" x14ac:dyDescent="0.2">
      <c r="A269" s="37"/>
      <c r="B269" s="9"/>
      <c r="C269" s="86"/>
      <c r="D269" s="86"/>
      <c r="E269" s="86"/>
      <c r="F269" s="86"/>
      <c r="G269" s="86"/>
      <c r="H269" s="86"/>
      <c r="I269" s="86"/>
      <c r="J269" s="86"/>
      <c r="K269" s="86"/>
      <c r="L269" s="86"/>
    </row>
    <row r="270" spans="1:12" x14ac:dyDescent="0.2">
      <c r="A270" s="37"/>
      <c r="B270" s="9"/>
      <c r="C270" s="86"/>
      <c r="D270" s="86"/>
      <c r="E270" s="86"/>
      <c r="F270" s="86"/>
      <c r="G270" s="86"/>
      <c r="H270" s="86"/>
      <c r="I270" s="86"/>
      <c r="J270" s="86"/>
      <c r="K270" s="86"/>
      <c r="L270" s="86"/>
    </row>
    <row r="271" spans="1:12" x14ac:dyDescent="0.2">
      <c r="A271" s="37"/>
      <c r="B271" s="9"/>
      <c r="C271" s="86"/>
      <c r="D271" s="86"/>
      <c r="E271" s="86"/>
      <c r="F271" s="86"/>
      <c r="G271" s="86"/>
      <c r="H271" s="86"/>
      <c r="I271" s="86"/>
      <c r="J271" s="86"/>
      <c r="K271" s="86"/>
      <c r="L271" s="86"/>
    </row>
    <row r="272" spans="1:12" x14ac:dyDescent="0.2">
      <c r="A272" s="37"/>
      <c r="B272" s="9"/>
      <c r="C272" s="86"/>
      <c r="D272" s="86"/>
      <c r="E272" s="86"/>
      <c r="F272" s="86"/>
      <c r="G272" s="86"/>
      <c r="H272" s="86"/>
      <c r="I272" s="86"/>
      <c r="J272" s="86"/>
      <c r="K272" s="86"/>
      <c r="L272" s="86"/>
    </row>
    <row r="273" spans="1:12" x14ac:dyDescent="0.2">
      <c r="A273" s="37"/>
      <c r="B273" s="9"/>
      <c r="C273" s="86"/>
      <c r="D273" s="86"/>
      <c r="E273" s="86"/>
      <c r="F273" s="86"/>
      <c r="G273" s="86"/>
      <c r="H273" s="86"/>
      <c r="I273" s="86"/>
      <c r="J273" s="86"/>
      <c r="K273" s="86"/>
      <c r="L273" s="86"/>
    </row>
    <row r="274" spans="1:12" x14ac:dyDescent="0.2">
      <c r="A274" s="37"/>
      <c r="B274" s="9"/>
      <c r="C274" s="86"/>
      <c r="D274" s="86"/>
      <c r="E274" s="86"/>
      <c r="F274" s="86"/>
      <c r="G274" s="86"/>
      <c r="H274" s="86"/>
      <c r="I274" s="86"/>
      <c r="J274" s="86"/>
      <c r="K274" s="86"/>
      <c r="L274" s="86"/>
    </row>
    <row r="275" spans="1:12" x14ac:dyDescent="0.2">
      <c r="A275" s="37"/>
      <c r="B275" s="9"/>
      <c r="C275" s="86"/>
      <c r="D275" s="86"/>
      <c r="E275" s="86"/>
      <c r="F275" s="86"/>
      <c r="G275" s="86"/>
      <c r="H275" s="86"/>
      <c r="I275" s="86"/>
      <c r="J275" s="86"/>
      <c r="K275" s="86"/>
      <c r="L275" s="86"/>
    </row>
    <row r="276" spans="1:12" x14ac:dyDescent="0.2">
      <c r="A276" s="37"/>
      <c r="B276" s="9"/>
      <c r="C276" s="86"/>
      <c r="D276" s="86"/>
      <c r="E276" s="86"/>
      <c r="F276" s="86"/>
      <c r="G276" s="86"/>
      <c r="H276" s="86"/>
      <c r="I276" s="86"/>
      <c r="J276" s="86"/>
      <c r="K276" s="86"/>
      <c r="L276" s="86"/>
    </row>
    <row r="277" spans="1:12" x14ac:dyDescent="0.2">
      <c r="A277" s="37"/>
      <c r="B277" s="9"/>
      <c r="C277" s="86"/>
      <c r="D277" s="86"/>
      <c r="E277" s="86"/>
      <c r="F277" s="86"/>
      <c r="G277" s="86"/>
      <c r="H277" s="86"/>
      <c r="I277" s="86"/>
      <c r="J277" s="86"/>
      <c r="K277" s="86"/>
      <c r="L277" s="86"/>
    </row>
    <row r="278" spans="1:12" x14ac:dyDescent="0.2">
      <c r="A278" s="37"/>
      <c r="B278" s="9"/>
      <c r="C278" s="86"/>
      <c r="D278" s="86"/>
      <c r="E278" s="86"/>
      <c r="F278" s="86"/>
      <c r="G278" s="86"/>
      <c r="H278" s="86"/>
      <c r="I278" s="86"/>
      <c r="J278" s="86"/>
      <c r="K278" s="86"/>
      <c r="L278" s="86"/>
    </row>
    <row r="279" spans="1:12" x14ac:dyDescent="0.2">
      <c r="A279" s="37"/>
      <c r="B279" s="9"/>
      <c r="C279" s="86"/>
      <c r="D279" s="86"/>
      <c r="E279" s="86"/>
      <c r="F279" s="86"/>
      <c r="G279" s="86"/>
      <c r="H279" s="86"/>
      <c r="I279" s="86"/>
      <c r="J279" s="86"/>
      <c r="K279" s="86"/>
      <c r="L279" s="86"/>
    </row>
    <row r="280" spans="1:12" x14ac:dyDescent="0.2">
      <c r="A280" s="37"/>
      <c r="B280" s="9"/>
      <c r="C280" s="86"/>
      <c r="D280" s="86"/>
      <c r="E280" s="86"/>
      <c r="F280" s="86"/>
      <c r="G280" s="86"/>
      <c r="H280" s="86"/>
      <c r="I280" s="86"/>
      <c r="J280" s="86"/>
      <c r="K280" s="86"/>
      <c r="L280" s="86"/>
    </row>
    <row r="281" spans="1:12" x14ac:dyDescent="0.2">
      <c r="A281" s="37"/>
      <c r="B281" s="9"/>
      <c r="C281" s="86"/>
      <c r="D281" s="86"/>
      <c r="E281" s="86"/>
      <c r="F281" s="86"/>
      <c r="G281" s="86"/>
      <c r="H281" s="86"/>
      <c r="I281" s="86"/>
      <c r="J281" s="86"/>
      <c r="K281" s="86"/>
      <c r="L281" s="86"/>
    </row>
    <row r="282" spans="1:12" x14ac:dyDescent="0.2">
      <c r="A282" s="37"/>
      <c r="B282" s="9"/>
      <c r="C282" s="86"/>
      <c r="D282" s="86"/>
      <c r="E282" s="86"/>
      <c r="F282" s="86"/>
      <c r="G282" s="86"/>
      <c r="H282" s="86"/>
      <c r="I282" s="86"/>
      <c r="J282" s="86"/>
      <c r="K282" s="86"/>
      <c r="L282" s="86"/>
    </row>
    <row r="283" spans="1:12" x14ac:dyDescent="0.2">
      <c r="A283" s="37"/>
      <c r="B283" s="9"/>
      <c r="C283" s="86"/>
      <c r="D283" s="86"/>
      <c r="E283" s="86"/>
      <c r="F283" s="86"/>
      <c r="G283" s="86"/>
      <c r="H283" s="86"/>
      <c r="I283" s="86"/>
      <c r="J283" s="86"/>
      <c r="K283" s="86"/>
      <c r="L283" s="86"/>
    </row>
    <row r="284" spans="1:12" x14ac:dyDescent="0.2">
      <c r="A284" s="37"/>
      <c r="B284" s="9"/>
      <c r="C284" s="86"/>
      <c r="D284" s="86"/>
      <c r="E284" s="86"/>
      <c r="F284" s="86"/>
      <c r="G284" s="86"/>
      <c r="H284" s="86"/>
      <c r="I284" s="86"/>
      <c r="J284" s="86"/>
      <c r="K284" s="86"/>
      <c r="L284" s="86"/>
    </row>
    <row r="285" spans="1:12" x14ac:dyDescent="0.2">
      <c r="A285" s="37"/>
      <c r="B285" s="9"/>
      <c r="C285" s="86"/>
      <c r="D285" s="86"/>
      <c r="E285" s="86"/>
      <c r="F285" s="86"/>
      <c r="G285" s="86"/>
      <c r="H285" s="86"/>
      <c r="I285" s="86"/>
      <c r="J285" s="86"/>
      <c r="K285" s="86"/>
      <c r="L285" s="86"/>
    </row>
    <row r="286" spans="1:12" x14ac:dyDescent="0.2">
      <c r="A286" s="37"/>
      <c r="B286" s="9"/>
      <c r="C286" s="86"/>
      <c r="D286" s="86"/>
      <c r="E286" s="86"/>
      <c r="F286" s="86"/>
      <c r="G286" s="86"/>
      <c r="H286" s="86"/>
      <c r="I286" s="86"/>
      <c r="J286" s="86"/>
      <c r="K286" s="86"/>
      <c r="L286" s="86"/>
    </row>
    <row r="287" spans="1:12" x14ac:dyDescent="0.2">
      <c r="A287" s="37"/>
      <c r="B287" s="9"/>
      <c r="C287" s="86"/>
      <c r="D287" s="86"/>
      <c r="E287" s="86"/>
      <c r="F287" s="86"/>
      <c r="G287" s="86"/>
      <c r="H287" s="86"/>
      <c r="I287" s="86"/>
      <c r="J287" s="86"/>
      <c r="K287" s="86"/>
      <c r="L287" s="86"/>
    </row>
    <row r="288" spans="1:12" x14ac:dyDescent="0.2">
      <c r="A288" s="37"/>
      <c r="B288" s="9"/>
      <c r="C288" s="86"/>
      <c r="D288" s="86"/>
      <c r="E288" s="86"/>
      <c r="F288" s="86"/>
      <c r="G288" s="86"/>
      <c r="H288" s="86"/>
      <c r="I288" s="86"/>
      <c r="J288" s="86"/>
      <c r="K288" s="86"/>
      <c r="L288" s="86"/>
    </row>
    <row r="289" spans="1:12" x14ac:dyDescent="0.2">
      <c r="A289" s="37"/>
      <c r="B289" s="9"/>
      <c r="C289" s="86"/>
      <c r="D289" s="86"/>
      <c r="E289" s="86"/>
      <c r="F289" s="86"/>
      <c r="G289" s="86"/>
      <c r="H289" s="86"/>
      <c r="I289" s="86"/>
      <c r="J289" s="86"/>
      <c r="K289" s="86"/>
      <c r="L289" s="86"/>
    </row>
    <row r="290" spans="1:12" x14ac:dyDescent="0.2">
      <c r="A290" s="37"/>
      <c r="B290" s="9"/>
      <c r="C290" s="86"/>
      <c r="D290" s="86"/>
      <c r="E290" s="86"/>
      <c r="F290" s="86"/>
      <c r="G290" s="86"/>
      <c r="H290" s="86"/>
      <c r="I290" s="86"/>
      <c r="J290" s="86"/>
      <c r="K290" s="86"/>
      <c r="L290" s="86"/>
    </row>
    <row r="291" spans="1:12" x14ac:dyDescent="0.2">
      <c r="A291" s="37"/>
      <c r="B291" s="9"/>
      <c r="C291" s="86"/>
      <c r="D291" s="86"/>
      <c r="E291" s="86"/>
      <c r="F291" s="86"/>
      <c r="G291" s="86"/>
      <c r="H291" s="86"/>
      <c r="I291" s="86"/>
      <c r="J291" s="86"/>
      <c r="K291" s="86"/>
      <c r="L291" s="86"/>
    </row>
    <row r="292" spans="1:12" x14ac:dyDescent="0.2">
      <c r="A292" s="37"/>
      <c r="B292" s="9"/>
      <c r="C292" s="86"/>
      <c r="D292" s="86"/>
      <c r="E292" s="86"/>
      <c r="F292" s="86"/>
      <c r="G292" s="86"/>
      <c r="H292" s="86"/>
      <c r="I292" s="86"/>
      <c r="J292" s="86"/>
      <c r="K292" s="86"/>
      <c r="L292" s="86"/>
    </row>
    <row r="293" spans="1:12" x14ac:dyDescent="0.2">
      <c r="A293" s="37"/>
      <c r="B293" s="9"/>
      <c r="C293" s="86"/>
      <c r="D293" s="86"/>
      <c r="E293" s="86"/>
      <c r="F293" s="86"/>
      <c r="G293" s="86"/>
      <c r="H293" s="86"/>
      <c r="I293" s="86"/>
      <c r="J293" s="86"/>
      <c r="K293" s="86"/>
      <c r="L293" s="86"/>
    </row>
    <row r="294" spans="1:12" x14ac:dyDescent="0.2">
      <c r="A294" s="37"/>
      <c r="B294" s="9"/>
      <c r="C294" s="86"/>
      <c r="D294" s="86"/>
      <c r="E294" s="86"/>
      <c r="F294" s="86"/>
      <c r="G294" s="86"/>
      <c r="H294" s="86"/>
      <c r="I294" s="86"/>
      <c r="J294" s="86"/>
      <c r="K294" s="86"/>
      <c r="L294" s="86"/>
    </row>
    <row r="295" spans="1:12" x14ac:dyDescent="0.2">
      <c r="A295" s="37"/>
      <c r="B295" s="9"/>
      <c r="C295" s="86"/>
      <c r="D295" s="86"/>
      <c r="E295" s="86"/>
      <c r="F295" s="86"/>
      <c r="G295" s="86"/>
      <c r="H295" s="86"/>
      <c r="I295" s="86"/>
      <c r="J295" s="86"/>
      <c r="K295" s="86"/>
      <c r="L295" s="86"/>
    </row>
    <row r="296" spans="1:12" x14ac:dyDescent="0.2">
      <c r="A296" s="37"/>
      <c r="B296" s="9"/>
      <c r="C296" s="86"/>
      <c r="D296" s="86"/>
      <c r="E296" s="86"/>
      <c r="F296" s="86"/>
      <c r="G296" s="86"/>
      <c r="H296" s="86"/>
      <c r="I296" s="86"/>
      <c r="J296" s="86"/>
      <c r="K296" s="86"/>
      <c r="L296" s="86"/>
    </row>
    <row r="297" spans="1:12" x14ac:dyDescent="0.2">
      <c r="A297" s="37"/>
      <c r="B297" s="9"/>
      <c r="C297" s="86"/>
      <c r="D297" s="86"/>
      <c r="E297" s="86"/>
      <c r="F297" s="86"/>
      <c r="G297" s="86"/>
      <c r="H297" s="86"/>
      <c r="I297" s="86"/>
      <c r="J297" s="86"/>
      <c r="K297" s="86"/>
      <c r="L297" s="86"/>
    </row>
    <row r="298" spans="1:12" x14ac:dyDescent="0.2">
      <c r="A298" s="37"/>
      <c r="B298" s="9"/>
      <c r="C298" s="86"/>
      <c r="D298" s="86"/>
      <c r="E298" s="86"/>
      <c r="F298" s="86"/>
      <c r="G298" s="86"/>
      <c r="H298" s="86"/>
      <c r="I298" s="86"/>
      <c r="J298" s="86"/>
      <c r="K298" s="86"/>
      <c r="L298" s="86"/>
    </row>
    <row r="299" spans="1:12" x14ac:dyDescent="0.2">
      <c r="A299" s="37"/>
      <c r="B299" s="9"/>
      <c r="C299" s="86"/>
      <c r="D299" s="86"/>
      <c r="E299" s="86"/>
      <c r="F299" s="86"/>
      <c r="G299" s="86"/>
      <c r="H299" s="86"/>
      <c r="I299" s="86"/>
      <c r="J299" s="86"/>
      <c r="K299" s="86"/>
      <c r="L299" s="86"/>
    </row>
    <row r="300" spans="1:12" x14ac:dyDescent="0.2">
      <c r="A300" s="37"/>
      <c r="B300" s="9"/>
      <c r="C300" s="86"/>
      <c r="D300" s="86"/>
      <c r="E300" s="86"/>
      <c r="F300" s="86"/>
      <c r="G300" s="86"/>
      <c r="H300" s="86"/>
      <c r="I300" s="86"/>
      <c r="J300" s="86"/>
      <c r="K300" s="86"/>
      <c r="L300" s="86"/>
    </row>
    <row r="301" spans="1:12" x14ac:dyDescent="0.2">
      <c r="A301" s="37"/>
      <c r="B301" s="9"/>
      <c r="C301" s="86"/>
      <c r="D301" s="86"/>
      <c r="E301" s="86"/>
      <c r="F301" s="86"/>
      <c r="G301" s="86"/>
      <c r="H301" s="86"/>
      <c r="I301" s="86"/>
      <c r="J301" s="86"/>
      <c r="K301" s="86"/>
      <c r="L301" s="86"/>
    </row>
    <row r="302" spans="1:12" x14ac:dyDescent="0.2">
      <c r="A302" s="37"/>
      <c r="B302" s="9"/>
      <c r="C302" s="86"/>
      <c r="D302" s="86"/>
      <c r="E302" s="86"/>
      <c r="F302" s="86"/>
      <c r="G302" s="86"/>
      <c r="H302" s="86"/>
      <c r="I302" s="86"/>
      <c r="J302" s="86"/>
      <c r="K302" s="86"/>
      <c r="L302" s="86"/>
    </row>
    <row r="303" spans="1:12" x14ac:dyDescent="0.2">
      <c r="A303" s="37"/>
      <c r="B303" s="9"/>
      <c r="C303" s="86"/>
      <c r="D303" s="86"/>
      <c r="E303" s="86"/>
      <c r="F303" s="86"/>
      <c r="G303" s="86"/>
      <c r="H303" s="86"/>
      <c r="I303" s="86"/>
      <c r="J303" s="86"/>
      <c r="K303" s="86"/>
      <c r="L303" s="86"/>
    </row>
    <row r="304" spans="1:12" x14ac:dyDescent="0.2">
      <c r="A304" s="37"/>
      <c r="B304" s="9"/>
      <c r="C304" s="86"/>
      <c r="D304" s="86"/>
      <c r="E304" s="86"/>
      <c r="F304" s="86"/>
      <c r="G304" s="86"/>
      <c r="H304" s="86"/>
      <c r="I304" s="86"/>
      <c r="J304" s="86"/>
      <c r="K304" s="86"/>
      <c r="L304" s="86"/>
    </row>
    <row r="305" spans="1:12" x14ac:dyDescent="0.2">
      <c r="A305" s="37"/>
      <c r="B305" s="9"/>
      <c r="C305" s="86"/>
      <c r="D305" s="86"/>
      <c r="E305" s="86"/>
      <c r="F305" s="86"/>
      <c r="G305" s="86"/>
      <c r="H305" s="86"/>
      <c r="I305" s="86"/>
      <c r="J305" s="86"/>
      <c r="K305" s="86"/>
      <c r="L305" s="86"/>
    </row>
    <row r="306" spans="1:12" x14ac:dyDescent="0.2">
      <c r="A306" s="37"/>
      <c r="B306" s="9"/>
      <c r="C306" s="86"/>
      <c r="D306" s="86"/>
      <c r="E306" s="86"/>
      <c r="F306" s="86"/>
      <c r="G306" s="86"/>
      <c r="H306" s="86"/>
      <c r="I306" s="86"/>
      <c r="J306" s="86"/>
      <c r="K306" s="86"/>
      <c r="L306" s="86"/>
    </row>
    <row r="307" spans="1:12" x14ac:dyDescent="0.2">
      <c r="A307" s="37"/>
      <c r="B307" s="9"/>
      <c r="C307" s="86"/>
      <c r="D307" s="86"/>
      <c r="E307" s="86"/>
      <c r="F307" s="86"/>
      <c r="G307" s="86"/>
      <c r="H307" s="86"/>
      <c r="I307" s="86"/>
      <c r="J307" s="86"/>
      <c r="K307" s="86"/>
      <c r="L307" s="86"/>
    </row>
    <row r="308" spans="1:12" x14ac:dyDescent="0.2">
      <c r="A308" s="37"/>
      <c r="B308" s="9"/>
      <c r="C308" s="86"/>
      <c r="D308" s="86"/>
      <c r="E308" s="86"/>
      <c r="F308" s="86"/>
      <c r="G308" s="86"/>
      <c r="H308" s="86"/>
      <c r="I308" s="86"/>
      <c r="J308" s="86"/>
      <c r="K308" s="86"/>
      <c r="L308" s="86"/>
    </row>
    <row r="309" spans="1:12" x14ac:dyDescent="0.2">
      <c r="A309" s="37"/>
      <c r="B309" s="9"/>
      <c r="C309" s="86"/>
      <c r="D309" s="86"/>
      <c r="E309" s="86"/>
      <c r="F309" s="86"/>
      <c r="G309" s="86"/>
      <c r="H309" s="86"/>
      <c r="I309" s="86"/>
      <c r="J309" s="86"/>
      <c r="K309" s="86"/>
      <c r="L309" s="86"/>
    </row>
    <row r="310" spans="1:12" x14ac:dyDescent="0.2">
      <c r="A310" s="37"/>
      <c r="B310" s="9"/>
      <c r="C310" s="86"/>
      <c r="D310" s="86"/>
      <c r="E310" s="86"/>
      <c r="F310" s="86"/>
      <c r="G310" s="86"/>
      <c r="H310" s="86"/>
      <c r="I310" s="86"/>
      <c r="J310" s="86"/>
      <c r="K310" s="86"/>
      <c r="L310" s="86"/>
    </row>
    <row r="311" spans="1:12" x14ac:dyDescent="0.2">
      <c r="A311" s="37"/>
      <c r="B311" s="9"/>
      <c r="C311" s="86"/>
      <c r="D311" s="86"/>
      <c r="E311" s="86"/>
      <c r="F311" s="86"/>
      <c r="G311" s="86"/>
      <c r="H311" s="86"/>
      <c r="I311" s="86"/>
      <c r="J311" s="86"/>
      <c r="K311" s="86"/>
      <c r="L311" s="86"/>
    </row>
    <row r="312" spans="1:12" x14ac:dyDescent="0.2">
      <c r="A312" s="37"/>
      <c r="B312" s="9"/>
      <c r="C312" s="86"/>
      <c r="D312" s="86"/>
      <c r="E312" s="86"/>
      <c r="F312" s="86"/>
      <c r="G312" s="86"/>
      <c r="H312" s="86"/>
      <c r="I312" s="86"/>
      <c r="J312" s="86"/>
      <c r="K312" s="86"/>
      <c r="L312" s="86"/>
    </row>
    <row r="313" spans="1:12" x14ac:dyDescent="0.2">
      <c r="A313" s="37"/>
      <c r="B313" s="9"/>
      <c r="C313" s="86"/>
      <c r="D313" s="86"/>
      <c r="E313" s="86"/>
      <c r="F313" s="86"/>
      <c r="G313" s="86"/>
      <c r="H313" s="86"/>
      <c r="I313" s="86"/>
      <c r="J313" s="86"/>
      <c r="K313" s="86"/>
      <c r="L313" s="86"/>
    </row>
    <row r="314" spans="1:12" x14ac:dyDescent="0.2">
      <c r="A314" s="37"/>
      <c r="B314" s="9"/>
      <c r="C314" s="86"/>
      <c r="D314" s="86"/>
      <c r="E314" s="86"/>
      <c r="F314" s="86"/>
      <c r="G314" s="86"/>
      <c r="H314" s="86"/>
      <c r="I314" s="86"/>
      <c r="J314" s="86"/>
      <c r="K314" s="86"/>
      <c r="L314" s="86"/>
    </row>
    <row r="315" spans="1:12" x14ac:dyDescent="0.2">
      <c r="A315" s="37"/>
      <c r="B315" s="9"/>
      <c r="C315" s="86"/>
      <c r="D315" s="86"/>
      <c r="E315" s="86"/>
      <c r="F315" s="86"/>
      <c r="G315" s="86"/>
      <c r="H315" s="86"/>
      <c r="I315" s="86"/>
      <c r="J315" s="86"/>
      <c r="K315" s="86"/>
      <c r="L315" s="86"/>
    </row>
    <row r="316" spans="1:12" x14ac:dyDescent="0.2">
      <c r="A316" s="37"/>
      <c r="B316" s="9"/>
      <c r="C316" s="86"/>
      <c r="D316" s="86"/>
      <c r="E316" s="86"/>
      <c r="F316" s="86"/>
      <c r="G316" s="86"/>
      <c r="H316" s="86"/>
      <c r="I316" s="86"/>
      <c r="J316" s="86"/>
      <c r="K316" s="86"/>
      <c r="L316" s="86"/>
    </row>
    <row r="317" spans="1:12" x14ac:dyDescent="0.2">
      <c r="A317" s="37"/>
      <c r="B317" s="9"/>
      <c r="C317" s="86"/>
      <c r="D317" s="86"/>
      <c r="E317" s="86"/>
      <c r="F317" s="86"/>
      <c r="G317" s="86"/>
      <c r="H317" s="86"/>
      <c r="I317" s="86"/>
      <c r="J317" s="86"/>
      <c r="K317" s="86"/>
      <c r="L317" s="86"/>
    </row>
    <row r="318" spans="1:12" x14ac:dyDescent="0.2">
      <c r="A318" s="37"/>
      <c r="B318" s="9"/>
      <c r="C318" s="86"/>
      <c r="D318" s="86"/>
      <c r="E318" s="86"/>
      <c r="F318" s="86"/>
      <c r="G318" s="86"/>
      <c r="H318" s="86"/>
      <c r="I318" s="86"/>
      <c r="J318" s="86"/>
      <c r="K318" s="86"/>
      <c r="L318" s="86"/>
    </row>
    <row r="319" spans="1:12" x14ac:dyDescent="0.2">
      <c r="A319" s="37"/>
      <c r="B319" s="9"/>
      <c r="C319" s="86"/>
      <c r="D319" s="86"/>
      <c r="E319" s="86"/>
      <c r="F319" s="86"/>
      <c r="G319" s="86"/>
      <c r="H319" s="86"/>
      <c r="I319" s="86"/>
      <c r="J319" s="86"/>
      <c r="K319" s="86"/>
      <c r="L319" s="86"/>
    </row>
    <row r="320" spans="1:12" x14ac:dyDescent="0.2">
      <c r="A320" s="37"/>
      <c r="B320" s="9"/>
      <c r="C320" s="86"/>
      <c r="D320" s="86"/>
      <c r="E320" s="86"/>
      <c r="F320" s="86"/>
      <c r="G320" s="86"/>
      <c r="H320" s="86"/>
      <c r="I320" s="86"/>
      <c r="J320" s="86"/>
      <c r="K320" s="86"/>
      <c r="L320" s="86"/>
    </row>
    <row r="321" spans="1:12" x14ac:dyDescent="0.2">
      <c r="A321" s="37"/>
      <c r="B321" s="9"/>
      <c r="C321" s="86"/>
      <c r="D321" s="86"/>
      <c r="E321" s="86"/>
      <c r="F321" s="86"/>
      <c r="G321" s="86"/>
      <c r="H321" s="86"/>
      <c r="I321" s="86"/>
      <c r="J321" s="86"/>
      <c r="K321" s="86"/>
      <c r="L321" s="86"/>
    </row>
    <row r="322" spans="1:12" x14ac:dyDescent="0.2">
      <c r="A322" s="37"/>
      <c r="B322" s="9"/>
      <c r="C322" s="86"/>
      <c r="D322" s="86"/>
      <c r="E322" s="86"/>
      <c r="F322" s="86"/>
      <c r="G322" s="86"/>
      <c r="H322" s="86"/>
      <c r="I322" s="86"/>
      <c r="J322" s="86"/>
      <c r="K322" s="86"/>
      <c r="L322" s="86"/>
    </row>
    <row r="323" spans="1:12" x14ac:dyDescent="0.2">
      <c r="A323" s="37"/>
      <c r="B323" s="9"/>
      <c r="C323" s="86"/>
      <c r="D323" s="86"/>
      <c r="E323" s="86"/>
      <c r="F323" s="86"/>
      <c r="G323" s="86"/>
      <c r="H323" s="86"/>
      <c r="I323" s="86"/>
      <c r="J323" s="86"/>
      <c r="K323" s="86"/>
      <c r="L323" s="86"/>
    </row>
    <row r="324" spans="1:12" x14ac:dyDescent="0.2">
      <c r="A324" s="37"/>
      <c r="B324" s="9"/>
      <c r="C324" s="86"/>
      <c r="D324" s="86"/>
      <c r="E324" s="86"/>
      <c r="F324" s="86"/>
      <c r="G324" s="86"/>
      <c r="H324" s="86"/>
      <c r="I324" s="86"/>
      <c r="J324" s="86"/>
      <c r="K324" s="86"/>
      <c r="L324" s="86"/>
    </row>
    <row r="325" spans="1:12" x14ac:dyDescent="0.2">
      <c r="A325" s="37"/>
      <c r="B325" s="9"/>
      <c r="C325" s="86"/>
      <c r="D325" s="86"/>
      <c r="E325" s="86"/>
      <c r="F325" s="86"/>
      <c r="G325" s="86"/>
      <c r="H325" s="86"/>
      <c r="I325" s="86"/>
      <c r="J325" s="86"/>
      <c r="K325" s="86"/>
      <c r="L325" s="86"/>
    </row>
    <row r="326" spans="1:12" x14ac:dyDescent="0.2">
      <c r="A326" s="37"/>
      <c r="B326" s="9"/>
      <c r="C326" s="86"/>
      <c r="D326" s="86"/>
      <c r="E326" s="86"/>
      <c r="F326" s="86"/>
      <c r="G326" s="86"/>
      <c r="H326" s="86"/>
      <c r="I326" s="86"/>
      <c r="J326" s="86"/>
      <c r="K326" s="86"/>
      <c r="L326" s="86"/>
    </row>
    <row r="327" spans="1:12" x14ac:dyDescent="0.2">
      <c r="A327" s="37"/>
      <c r="B327" s="9"/>
      <c r="C327" s="86"/>
      <c r="D327" s="86"/>
      <c r="E327" s="86"/>
      <c r="F327" s="86"/>
      <c r="G327" s="86"/>
      <c r="H327" s="86"/>
      <c r="I327" s="86"/>
      <c r="J327" s="86"/>
      <c r="K327" s="86"/>
      <c r="L327" s="86"/>
    </row>
    <row r="328" spans="1:12" x14ac:dyDescent="0.2">
      <c r="A328" s="37"/>
      <c r="B328" s="9"/>
      <c r="C328" s="86"/>
      <c r="D328" s="86"/>
      <c r="E328" s="86"/>
      <c r="F328" s="86"/>
      <c r="G328" s="86"/>
      <c r="H328" s="86"/>
      <c r="I328" s="86"/>
      <c r="J328" s="86"/>
      <c r="K328" s="86"/>
      <c r="L328" s="86"/>
    </row>
    <row r="329" spans="1:12" x14ac:dyDescent="0.2">
      <c r="A329" s="37"/>
      <c r="B329" s="9"/>
      <c r="C329" s="86"/>
      <c r="D329" s="86"/>
      <c r="E329" s="86"/>
      <c r="F329" s="86"/>
      <c r="G329" s="86"/>
      <c r="H329" s="86"/>
      <c r="I329" s="86"/>
      <c r="J329" s="86"/>
      <c r="K329" s="86"/>
      <c r="L329" s="86"/>
    </row>
    <row r="330" spans="1:12" x14ac:dyDescent="0.2">
      <c r="A330" s="37"/>
      <c r="B330" s="9"/>
      <c r="C330" s="86"/>
      <c r="D330" s="86"/>
      <c r="E330" s="86"/>
      <c r="F330" s="86"/>
      <c r="G330" s="86"/>
      <c r="H330" s="86"/>
      <c r="I330" s="86"/>
      <c r="J330" s="86"/>
      <c r="K330" s="86"/>
      <c r="L330" s="86"/>
    </row>
    <row r="331" spans="1:12" x14ac:dyDescent="0.2">
      <c r="A331" s="37"/>
      <c r="B331" s="9"/>
      <c r="C331" s="86"/>
      <c r="D331" s="86"/>
      <c r="E331" s="86"/>
      <c r="F331" s="86"/>
      <c r="G331" s="86"/>
      <c r="H331" s="86"/>
      <c r="I331" s="86"/>
      <c r="J331" s="86"/>
      <c r="K331" s="86"/>
      <c r="L331" s="86"/>
    </row>
    <row r="332" spans="1:12" x14ac:dyDescent="0.2">
      <c r="A332" s="37"/>
      <c r="B332" s="9"/>
      <c r="C332" s="86"/>
      <c r="D332" s="86"/>
      <c r="E332" s="86"/>
      <c r="F332" s="86"/>
      <c r="G332" s="86"/>
      <c r="H332" s="86"/>
      <c r="I332" s="86"/>
      <c r="J332" s="86"/>
      <c r="K332" s="86"/>
      <c r="L332" s="86"/>
    </row>
    <row r="333" spans="1:12" x14ac:dyDescent="0.2">
      <c r="A333" s="37"/>
      <c r="B333" s="9"/>
      <c r="C333" s="86"/>
      <c r="D333" s="86"/>
      <c r="E333" s="86"/>
      <c r="F333" s="86"/>
      <c r="G333" s="86"/>
      <c r="H333" s="86"/>
      <c r="I333" s="86"/>
      <c r="J333" s="86"/>
      <c r="K333" s="86"/>
      <c r="L333" s="86"/>
    </row>
    <row r="334" spans="1:12" x14ac:dyDescent="0.2">
      <c r="A334" s="37"/>
      <c r="B334" s="9"/>
      <c r="C334" s="86"/>
      <c r="D334" s="86"/>
      <c r="E334" s="86"/>
      <c r="F334" s="86"/>
      <c r="G334" s="86"/>
      <c r="H334" s="86"/>
      <c r="I334" s="86"/>
      <c r="J334" s="86"/>
      <c r="K334" s="86"/>
      <c r="L334" s="86"/>
    </row>
    <row r="335" spans="1:12" x14ac:dyDescent="0.2">
      <c r="A335" s="37"/>
      <c r="B335" s="9"/>
      <c r="C335" s="86"/>
      <c r="D335" s="86"/>
      <c r="E335" s="86"/>
      <c r="F335" s="86"/>
      <c r="G335" s="86"/>
      <c r="H335" s="86"/>
      <c r="I335" s="86"/>
      <c r="J335" s="86"/>
      <c r="K335" s="86"/>
      <c r="L335" s="86"/>
    </row>
    <row r="336" spans="1:12" x14ac:dyDescent="0.2">
      <c r="A336" s="37"/>
      <c r="B336" s="9"/>
      <c r="C336" s="86"/>
      <c r="D336" s="86"/>
      <c r="E336" s="86"/>
      <c r="F336" s="86"/>
      <c r="G336" s="86"/>
      <c r="H336" s="86"/>
      <c r="I336" s="86"/>
      <c r="J336" s="86"/>
      <c r="K336" s="86"/>
      <c r="L336" s="86"/>
    </row>
    <row r="337" spans="1:12" x14ac:dyDescent="0.2">
      <c r="A337" s="37"/>
      <c r="B337" s="9"/>
      <c r="C337" s="86"/>
      <c r="D337" s="86"/>
      <c r="E337" s="86"/>
      <c r="F337" s="86"/>
      <c r="G337" s="86"/>
      <c r="H337" s="86"/>
      <c r="I337" s="86"/>
      <c r="J337" s="86"/>
      <c r="K337" s="86"/>
      <c r="L337" s="86"/>
    </row>
    <row r="338" spans="1:12" x14ac:dyDescent="0.2">
      <c r="A338" s="37"/>
      <c r="B338" s="9"/>
      <c r="C338" s="86"/>
      <c r="D338" s="86"/>
      <c r="E338" s="86"/>
      <c r="F338" s="86"/>
      <c r="G338" s="86"/>
      <c r="H338" s="86"/>
      <c r="I338" s="86"/>
      <c r="J338" s="86"/>
      <c r="K338" s="86"/>
      <c r="L338" s="86"/>
    </row>
    <row r="339" spans="1:12" x14ac:dyDescent="0.2">
      <c r="A339" s="37"/>
      <c r="B339" s="9"/>
      <c r="C339" s="86"/>
      <c r="D339" s="86"/>
      <c r="E339" s="86"/>
      <c r="F339" s="86"/>
      <c r="G339" s="86"/>
      <c r="H339" s="86"/>
      <c r="I339" s="86"/>
      <c r="J339" s="86"/>
      <c r="K339" s="86"/>
      <c r="L339" s="86"/>
    </row>
    <row r="340" spans="1:12" x14ac:dyDescent="0.2">
      <c r="A340" s="37"/>
      <c r="B340" s="9"/>
      <c r="C340" s="86"/>
      <c r="D340" s="86"/>
      <c r="E340" s="86"/>
      <c r="F340" s="86"/>
      <c r="G340" s="86"/>
      <c r="H340" s="86"/>
      <c r="I340" s="86"/>
      <c r="J340" s="86"/>
      <c r="K340" s="86"/>
      <c r="L340" s="86"/>
    </row>
    <row r="341" spans="1:12" x14ac:dyDescent="0.2">
      <c r="A341" s="37"/>
      <c r="B341" s="9"/>
      <c r="C341" s="86"/>
      <c r="D341" s="86"/>
      <c r="E341" s="86"/>
      <c r="F341" s="86"/>
      <c r="G341" s="86"/>
      <c r="H341" s="86"/>
      <c r="I341" s="86"/>
      <c r="J341" s="86"/>
      <c r="K341" s="86"/>
      <c r="L341" s="86"/>
    </row>
    <row r="342" spans="1:12" x14ac:dyDescent="0.2">
      <c r="A342" s="37"/>
      <c r="B342" s="9"/>
      <c r="C342" s="86"/>
      <c r="D342" s="86"/>
      <c r="E342" s="86"/>
      <c r="F342" s="86"/>
      <c r="G342" s="86"/>
      <c r="H342" s="86"/>
      <c r="I342" s="86"/>
      <c r="J342" s="86"/>
      <c r="K342" s="86"/>
      <c r="L342" s="86"/>
    </row>
    <row r="343" spans="1:12" x14ac:dyDescent="0.2">
      <c r="A343" s="37"/>
      <c r="B343" s="9"/>
      <c r="C343" s="86"/>
      <c r="D343" s="86"/>
      <c r="E343" s="86"/>
      <c r="F343" s="86"/>
      <c r="G343" s="86"/>
      <c r="H343" s="86"/>
      <c r="I343" s="86"/>
      <c r="J343" s="86"/>
      <c r="K343" s="86"/>
      <c r="L343" s="86"/>
    </row>
    <row r="344" spans="1:12" x14ac:dyDescent="0.2">
      <c r="A344" s="37"/>
      <c r="B344" s="9"/>
      <c r="C344" s="86"/>
      <c r="D344" s="86"/>
      <c r="E344" s="86"/>
      <c r="F344" s="86"/>
      <c r="G344" s="86"/>
      <c r="H344" s="86"/>
      <c r="I344" s="86"/>
      <c r="J344" s="86"/>
      <c r="K344" s="86"/>
      <c r="L344" s="86"/>
    </row>
    <row r="345" spans="1:12" x14ac:dyDescent="0.2">
      <c r="A345" s="37"/>
      <c r="B345" s="9"/>
      <c r="C345" s="86"/>
      <c r="D345" s="86"/>
      <c r="E345" s="86"/>
      <c r="F345" s="86"/>
      <c r="G345" s="86"/>
      <c r="H345" s="86"/>
      <c r="I345" s="86"/>
      <c r="J345" s="86"/>
      <c r="K345" s="86"/>
      <c r="L345" s="86"/>
    </row>
    <row r="346" spans="1:12" x14ac:dyDescent="0.2">
      <c r="A346" s="37"/>
      <c r="B346" s="9"/>
      <c r="C346" s="86"/>
      <c r="D346" s="86"/>
      <c r="E346" s="86"/>
      <c r="F346" s="86"/>
      <c r="G346" s="86"/>
      <c r="H346" s="86"/>
      <c r="I346" s="86"/>
      <c r="J346" s="86"/>
      <c r="K346" s="86"/>
      <c r="L346" s="86"/>
    </row>
    <row r="347" spans="1:12" x14ac:dyDescent="0.2">
      <c r="A347" s="37"/>
      <c r="B347" s="9"/>
      <c r="C347" s="86"/>
      <c r="D347" s="86"/>
      <c r="E347" s="86"/>
      <c r="F347" s="86"/>
      <c r="G347" s="86"/>
      <c r="H347" s="86"/>
      <c r="I347" s="86"/>
      <c r="J347" s="86"/>
      <c r="K347" s="86"/>
      <c r="L347" s="86"/>
    </row>
    <row r="348" spans="1:12" x14ac:dyDescent="0.2">
      <c r="A348" s="37"/>
      <c r="B348" s="9"/>
      <c r="C348" s="86"/>
      <c r="D348" s="86"/>
      <c r="E348" s="86"/>
      <c r="F348" s="86"/>
      <c r="G348" s="86"/>
      <c r="H348" s="86"/>
      <c r="I348" s="86"/>
      <c r="J348" s="86"/>
      <c r="K348" s="86"/>
      <c r="L348" s="86"/>
    </row>
    <row r="349" spans="1:12" x14ac:dyDescent="0.2">
      <c r="A349" s="37"/>
      <c r="B349" s="9"/>
      <c r="C349" s="86"/>
      <c r="D349" s="86"/>
      <c r="E349" s="86"/>
      <c r="F349" s="86"/>
      <c r="G349" s="86"/>
      <c r="H349" s="86"/>
      <c r="I349" s="86"/>
      <c r="J349" s="86"/>
      <c r="K349" s="86"/>
      <c r="L349" s="86"/>
    </row>
    <row r="350" spans="1:12" x14ac:dyDescent="0.2">
      <c r="A350" s="37"/>
      <c r="B350" s="9"/>
      <c r="C350" s="86"/>
      <c r="D350" s="86"/>
      <c r="E350" s="86"/>
      <c r="F350" s="86"/>
      <c r="G350" s="86"/>
      <c r="H350" s="86"/>
      <c r="I350" s="86"/>
      <c r="J350" s="86"/>
      <c r="K350" s="86"/>
      <c r="L350" s="86"/>
    </row>
    <row r="351" spans="1:12" x14ac:dyDescent="0.2">
      <c r="A351" s="37"/>
      <c r="B351" s="9"/>
      <c r="C351" s="86"/>
      <c r="D351" s="86"/>
      <c r="E351" s="86"/>
      <c r="F351" s="86"/>
      <c r="G351" s="86"/>
      <c r="H351" s="86"/>
      <c r="I351" s="86"/>
      <c r="J351" s="86"/>
      <c r="K351" s="86"/>
      <c r="L351" s="86"/>
    </row>
    <row r="352" spans="1:12" x14ac:dyDescent="0.2">
      <c r="A352" s="37"/>
      <c r="B352" s="9"/>
      <c r="C352" s="86"/>
      <c r="D352" s="86"/>
      <c r="E352" s="86"/>
      <c r="F352" s="86"/>
      <c r="G352" s="86"/>
      <c r="H352" s="86"/>
      <c r="I352" s="86"/>
      <c r="J352" s="86"/>
      <c r="K352" s="86"/>
      <c r="L352" s="86"/>
    </row>
    <row r="353" spans="1:12" x14ac:dyDescent="0.2">
      <c r="A353" s="37"/>
      <c r="B353" s="9"/>
      <c r="C353" s="86"/>
      <c r="D353" s="86"/>
      <c r="E353" s="86"/>
      <c r="F353" s="86"/>
      <c r="G353" s="86"/>
      <c r="H353" s="86"/>
      <c r="I353" s="86"/>
      <c r="J353" s="86"/>
      <c r="K353" s="86"/>
      <c r="L353" s="86"/>
    </row>
    <row r="354" spans="1:12" x14ac:dyDescent="0.2">
      <c r="A354" s="37"/>
      <c r="B354" s="9"/>
      <c r="C354" s="86"/>
      <c r="D354" s="86"/>
      <c r="E354" s="86"/>
      <c r="F354" s="86"/>
      <c r="G354" s="86"/>
      <c r="H354" s="86"/>
      <c r="I354" s="86"/>
      <c r="J354" s="86"/>
      <c r="K354" s="86"/>
      <c r="L354" s="86"/>
    </row>
    <row r="355" spans="1:12" x14ac:dyDescent="0.2">
      <c r="A355" s="37"/>
      <c r="B355" s="9"/>
      <c r="C355" s="86"/>
      <c r="D355" s="86"/>
      <c r="E355" s="86"/>
      <c r="F355" s="86"/>
      <c r="G355" s="86"/>
      <c r="H355" s="86"/>
      <c r="I355" s="86"/>
      <c r="J355" s="86"/>
      <c r="K355" s="86"/>
      <c r="L355" s="86"/>
    </row>
    <row r="356" spans="1:12" x14ac:dyDescent="0.2">
      <c r="A356" s="37"/>
      <c r="B356" s="9"/>
      <c r="C356" s="86"/>
      <c r="D356" s="86"/>
      <c r="E356" s="86"/>
      <c r="F356" s="86"/>
      <c r="G356" s="86"/>
      <c r="H356" s="86"/>
      <c r="I356" s="86"/>
      <c r="J356" s="86"/>
      <c r="K356" s="86"/>
      <c r="L356" s="86"/>
    </row>
    <row r="357" spans="1:12" x14ac:dyDescent="0.2">
      <c r="A357" s="37"/>
      <c r="B357" s="9"/>
      <c r="C357" s="86"/>
      <c r="D357" s="86"/>
      <c r="E357" s="86"/>
      <c r="F357" s="86"/>
      <c r="G357" s="86"/>
      <c r="H357" s="86"/>
      <c r="I357" s="86"/>
      <c r="J357" s="86"/>
      <c r="K357" s="86"/>
      <c r="L357" s="86"/>
    </row>
    <row r="358" spans="1:12" x14ac:dyDescent="0.2">
      <c r="A358" s="37"/>
      <c r="B358" s="9"/>
      <c r="C358" s="86"/>
      <c r="D358" s="86"/>
      <c r="E358" s="86"/>
      <c r="F358" s="86"/>
      <c r="G358" s="86"/>
      <c r="H358" s="86"/>
      <c r="I358" s="86"/>
      <c r="J358" s="86"/>
      <c r="K358" s="86"/>
      <c r="L358" s="86"/>
    </row>
    <row r="359" spans="1:12" x14ac:dyDescent="0.2">
      <c r="A359" s="37"/>
      <c r="B359" s="9"/>
      <c r="C359" s="86"/>
      <c r="D359" s="86"/>
      <c r="E359" s="86"/>
      <c r="F359" s="86"/>
      <c r="G359" s="86"/>
      <c r="H359" s="86"/>
      <c r="I359" s="86"/>
      <c r="J359" s="86"/>
      <c r="K359" s="86"/>
      <c r="L359" s="86"/>
    </row>
    <row r="360" spans="1:12" x14ac:dyDescent="0.2">
      <c r="A360" s="37"/>
      <c r="B360" s="9"/>
      <c r="C360" s="86"/>
      <c r="D360" s="86"/>
      <c r="E360" s="86"/>
      <c r="F360" s="86"/>
      <c r="G360" s="86"/>
      <c r="H360" s="86"/>
      <c r="I360" s="86"/>
      <c r="J360" s="86"/>
      <c r="K360" s="86"/>
      <c r="L360" s="86"/>
    </row>
    <row r="361" spans="1:12" x14ac:dyDescent="0.2">
      <c r="A361" s="37"/>
      <c r="B361" s="9"/>
      <c r="C361" s="86"/>
      <c r="D361" s="86"/>
      <c r="E361" s="86"/>
      <c r="F361" s="86"/>
      <c r="G361" s="86"/>
      <c r="H361" s="86"/>
      <c r="I361" s="86"/>
      <c r="J361" s="86"/>
      <c r="K361" s="86"/>
      <c r="L361" s="86"/>
    </row>
    <row r="362" spans="1:12" x14ac:dyDescent="0.2">
      <c r="A362" s="37"/>
      <c r="B362" s="9"/>
      <c r="C362" s="86"/>
      <c r="D362" s="86"/>
      <c r="E362" s="86"/>
      <c r="F362" s="86"/>
      <c r="G362" s="86"/>
      <c r="H362" s="86"/>
      <c r="I362" s="86"/>
      <c r="J362" s="86"/>
      <c r="K362" s="86"/>
      <c r="L362" s="86"/>
    </row>
    <row r="363" spans="1:12" x14ac:dyDescent="0.2">
      <c r="A363" s="37"/>
      <c r="B363" s="9"/>
      <c r="C363" s="86"/>
      <c r="D363" s="86"/>
      <c r="E363" s="86"/>
      <c r="F363" s="86"/>
      <c r="G363" s="86"/>
      <c r="H363" s="86"/>
      <c r="I363" s="86"/>
      <c r="J363" s="86"/>
      <c r="K363" s="86"/>
      <c r="L363" s="86"/>
    </row>
  </sheetData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  <ignoredErrors>
    <ignoredError sqref="K7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7</vt:i4>
      </vt:variant>
    </vt:vector>
  </HeadingPairs>
  <TitlesOfParts>
    <vt:vector size="12" baseType="lpstr">
      <vt:lpstr>Sažetak općeg dijela</vt:lpstr>
      <vt:lpstr>Opći dio - Prihodi</vt:lpstr>
      <vt:lpstr>Opći dio - Rashodi</vt:lpstr>
      <vt:lpstr>Plan prih. po izvorima</vt:lpstr>
      <vt:lpstr>Plan rash. i izdat. po izvorima</vt:lpstr>
      <vt:lpstr>'Plan prih. po izvorima'!Ispis_naslova</vt:lpstr>
      <vt:lpstr>'Plan rash. i izdat. po izvorima'!Ispis_naslova</vt:lpstr>
      <vt:lpstr>'Opći dio - Prihodi'!Podrucje_ispisa</vt:lpstr>
      <vt:lpstr>'Opći dio - Rashodi'!Podrucje_ispisa</vt:lpstr>
      <vt:lpstr>'Plan prih. po izvorima'!Podrucje_ispisa</vt:lpstr>
      <vt:lpstr>'Plan rash. i izdat.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</cp:lastModifiedBy>
  <cp:lastPrinted>2020-10-26T10:42:20Z</cp:lastPrinted>
  <dcterms:created xsi:type="dcterms:W3CDTF">2013-09-11T11:00:21Z</dcterms:created>
  <dcterms:modified xsi:type="dcterms:W3CDTF">2020-12-14T13:22:58Z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