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ŠKOLA\BAKAR 2025\Financijski izvještaji\Izvještaj o izvršenju 01.01.-31.12.25\"/>
    </mc:Choice>
  </mc:AlternateContent>
  <bookViews>
    <workbookView xWindow="0" yWindow="0" windowWidth="19200" windowHeight="11490" activeTab="1"/>
  </bookViews>
  <sheets>
    <sheet name="Opći dio" sheetId="2" r:id="rId1"/>
    <sheet name="posebni dio" sheetId="4" r:id="rId2"/>
  </sheets>
  <externalReferences>
    <externalReference r:id="rId3"/>
  </externalReferences>
  <definedNames>
    <definedName name="_xlnm._FilterDatabase" localSheetId="0" hidden="1">'Opći dio'!$A$170:$G$186</definedName>
    <definedName name="_xlnm.Print_Titles" localSheetId="1">'posebni dio'!$5:$6</definedName>
    <definedName name="_xlnm.Print_Area" localSheetId="0">'Opći dio'!$A$1:$G$197</definedName>
    <definedName name="_xlnm.Print_Area" localSheetId="1">'posebni dio'!$A$1:$E$213</definedName>
  </definedNames>
  <calcPr calcId="162913"/>
</workbook>
</file>

<file path=xl/calcChain.xml><?xml version="1.0" encoding="utf-8"?>
<calcChain xmlns="http://schemas.openxmlformats.org/spreadsheetml/2006/main">
  <c r="F164" i="2" l="1"/>
  <c r="F100" i="2" l="1"/>
  <c r="E33" i="4"/>
  <c r="E142" i="2" l="1"/>
  <c r="F124" i="2"/>
  <c r="F125" i="2"/>
  <c r="C104" i="4"/>
  <c r="D104" i="4"/>
  <c r="B104" i="4"/>
  <c r="C194" i="4"/>
  <c r="D194" i="4"/>
  <c r="B194" i="4"/>
  <c r="C185" i="4"/>
  <c r="D185" i="4"/>
  <c r="B185" i="4"/>
  <c r="C177" i="4"/>
  <c r="D177" i="4"/>
  <c r="B177" i="4"/>
  <c r="C154" i="4"/>
  <c r="D154" i="4"/>
  <c r="B154" i="4"/>
  <c r="C129" i="4"/>
  <c r="D129" i="4"/>
  <c r="B129" i="4"/>
  <c r="B25" i="4"/>
  <c r="C25" i="4"/>
  <c r="D25" i="4"/>
  <c r="E18" i="4"/>
  <c r="B155" i="2"/>
  <c r="B153" i="2"/>
  <c r="G195" i="2" l="1"/>
  <c r="G194" i="2"/>
  <c r="G184" i="2"/>
  <c r="G181" i="2"/>
  <c r="G180" i="2"/>
  <c r="G179" i="2"/>
  <c r="G177" i="2"/>
  <c r="G176" i="2"/>
  <c r="G175" i="2"/>
  <c r="G173" i="2"/>
  <c r="G171" i="2"/>
  <c r="G164" i="2"/>
  <c r="G163" i="2"/>
  <c r="G162" i="2"/>
  <c r="G159" i="2"/>
  <c r="G158" i="2"/>
  <c r="G156" i="2"/>
  <c r="G154" i="2"/>
  <c r="G143" i="2"/>
  <c r="G56" i="2"/>
  <c r="G48" i="2"/>
  <c r="F195" i="2"/>
  <c r="F194" i="2"/>
  <c r="F186" i="2"/>
  <c r="F184" i="2"/>
  <c r="F183" i="2"/>
  <c r="F181" i="2"/>
  <c r="F180" i="2"/>
  <c r="F179" i="2"/>
  <c r="F177" i="2"/>
  <c r="F176" i="2"/>
  <c r="F175" i="2"/>
  <c r="F173" i="2"/>
  <c r="F171" i="2"/>
  <c r="F168" i="2"/>
  <c r="F166" i="2"/>
  <c r="F163" i="2"/>
  <c r="F162" i="2"/>
  <c r="F159" i="2"/>
  <c r="F158" i="2"/>
  <c r="F156" i="2"/>
  <c r="F154" i="2"/>
  <c r="F143" i="2"/>
  <c r="F128" i="2"/>
  <c r="F123" i="2"/>
  <c r="F119" i="2"/>
  <c r="F116" i="2"/>
  <c r="F113" i="2"/>
  <c r="F110" i="2"/>
  <c r="F109" i="2"/>
  <c r="F108" i="2"/>
  <c r="F107" i="2"/>
  <c r="F105" i="2"/>
  <c r="F104" i="2"/>
  <c r="F103" i="2"/>
  <c r="F102" i="2"/>
  <c r="F101" i="2"/>
  <c r="F99" i="2"/>
  <c r="F98" i="2"/>
  <c r="F96" i="2"/>
  <c r="F95" i="2"/>
  <c r="F94" i="2"/>
  <c r="F93" i="2"/>
  <c r="F92" i="2"/>
  <c r="F91" i="2"/>
  <c r="F89" i="2"/>
  <c r="F88" i="2"/>
  <c r="F87" i="2"/>
  <c r="F86" i="2"/>
  <c r="F83" i="2"/>
  <c r="F82" i="2"/>
  <c r="F80" i="2"/>
  <c r="F78" i="2"/>
  <c r="F77" i="2"/>
  <c r="F76" i="2"/>
  <c r="F71" i="2"/>
  <c r="F70" i="2"/>
  <c r="F67" i="2"/>
  <c r="F66" i="2"/>
  <c r="F64" i="2"/>
  <c r="F61" i="2"/>
  <c r="F58" i="2"/>
  <c r="F57" i="2"/>
  <c r="F56" i="2"/>
  <c r="F55" i="2"/>
  <c r="F54" i="2"/>
  <c r="F53" i="2"/>
  <c r="F52" i="2"/>
  <c r="F51" i="2"/>
  <c r="F48" i="2"/>
  <c r="F38" i="2"/>
  <c r="F37" i="2"/>
  <c r="F30" i="2"/>
  <c r="G30" i="2"/>
  <c r="G14" i="2"/>
  <c r="G13" i="2"/>
  <c r="F14" i="2"/>
  <c r="F13" i="2"/>
  <c r="E211" i="4"/>
  <c r="E210" i="4"/>
  <c r="E207" i="4"/>
  <c r="E206" i="4"/>
  <c r="E202" i="4"/>
  <c r="E201" i="4"/>
  <c r="E200" i="4"/>
  <c r="E199" i="4"/>
  <c r="E196" i="4"/>
  <c r="E195" i="4"/>
  <c r="E191" i="4"/>
  <c r="E190" i="4"/>
  <c r="E189" i="4"/>
  <c r="E188" i="4"/>
  <c r="E187" i="4"/>
  <c r="E186" i="4"/>
  <c r="E182" i="4"/>
  <c r="E181" i="4"/>
  <c r="E174" i="4"/>
  <c r="E173" i="4"/>
  <c r="E170" i="4"/>
  <c r="E167" i="4"/>
  <c r="E166" i="4"/>
  <c r="E156" i="4"/>
  <c r="E155" i="4"/>
  <c r="E150" i="4"/>
  <c r="E149" i="4"/>
  <c r="E146" i="4"/>
  <c r="E145" i="4"/>
  <c r="E142" i="4"/>
  <c r="E138" i="4"/>
  <c r="E137" i="4"/>
  <c r="E135" i="4"/>
  <c r="E134" i="4"/>
  <c r="E131" i="4"/>
  <c r="E130" i="4"/>
  <c r="E123" i="4"/>
  <c r="E117" i="4"/>
  <c r="E116" i="4"/>
  <c r="E108" i="4"/>
  <c r="E106" i="4"/>
  <c r="E105" i="4"/>
  <c r="E101" i="4"/>
  <c r="E100" i="4"/>
  <c r="E97" i="4"/>
  <c r="E95" i="4"/>
  <c r="E94" i="4"/>
  <c r="E82" i="4"/>
  <c r="E81" i="4"/>
  <c r="E77" i="4"/>
  <c r="E76" i="4"/>
  <c r="E74" i="4"/>
  <c r="E69" i="4"/>
  <c r="E63" i="4"/>
  <c r="E62" i="4"/>
  <c r="E61" i="4"/>
  <c r="E60" i="4"/>
  <c r="E58" i="4"/>
  <c r="E39" i="4"/>
  <c r="E38" i="4"/>
  <c r="E35" i="4"/>
  <c r="E34" i="4"/>
  <c r="E30" i="4"/>
  <c r="E29" i="4"/>
  <c r="E27" i="4"/>
  <c r="E26" i="4"/>
  <c r="E23" i="4"/>
  <c r="E22" i="4"/>
  <c r="E21" i="4"/>
  <c r="E20" i="4"/>
  <c r="E19" i="4"/>
  <c r="E17" i="4"/>
  <c r="E16" i="4"/>
  <c r="E15" i="4"/>
  <c r="E14" i="4"/>
  <c r="E13" i="4"/>
  <c r="E12" i="4"/>
  <c r="E11" i="4"/>
  <c r="E10" i="4"/>
  <c r="B193" i="2" l="1"/>
  <c r="B192" i="2" s="1"/>
  <c r="D193" i="2"/>
  <c r="D192" i="2" s="1"/>
  <c r="E193" i="2"/>
  <c r="C193" i="2"/>
  <c r="C192" i="2" s="1"/>
  <c r="C185" i="2"/>
  <c r="D185" i="2"/>
  <c r="E185" i="2"/>
  <c r="B185" i="2"/>
  <c r="C167" i="2"/>
  <c r="D167" i="2"/>
  <c r="E167" i="2"/>
  <c r="B167" i="2"/>
  <c r="C165" i="2"/>
  <c r="D165" i="2"/>
  <c r="E165" i="2"/>
  <c r="B165" i="2"/>
  <c r="C161" i="2"/>
  <c r="D161" i="2"/>
  <c r="E161" i="2"/>
  <c r="B161" i="2"/>
  <c r="C157" i="2"/>
  <c r="D157" i="2"/>
  <c r="E157" i="2"/>
  <c r="B157" i="2"/>
  <c r="E155" i="2"/>
  <c r="C155" i="2"/>
  <c r="D155" i="2"/>
  <c r="D153" i="2"/>
  <c r="E153" i="2"/>
  <c r="C153" i="2"/>
  <c r="B182" i="2"/>
  <c r="B178" i="2"/>
  <c r="B174" i="2"/>
  <c r="B172" i="2"/>
  <c r="B170" i="2"/>
  <c r="F81" i="2"/>
  <c r="F79" i="2"/>
  <c r="F75" i="2"/>
  <c r="F85" i="2"/>
  <c r="F90" i="2"/>
  <c r="F97" i="2"/>
  <c r="F106" i="2"/>
  <c r="B132" i="2"/>
  <c r="F127" i="2"/>
  <c r="C132" i="2"/>
  <c r="D132" i="2"/>
  <c r="C73" i="2"/>
  <c r="C131" i="2" s="1"/>
  <c r="D73" i="2"/>
  <c r="D131" i="2" s="1"/>
  <c r="B73" i="2"/>
  <c r="B131" i="2" s="1"/>
  <c r="B47" i="2"/>
  <c r="B72" i="2" s="1"/>
  <c r="F65" i="2"/>
  <c r="F63" i="2"/>
  <c r="D47" i="2"/>
  <c r="D72" i="2" s="1"/>
  <c r="C47" i="2"/>
  <c r="C72" i="2" s="1"/>
  <c r="B152" i="2" l="1"/>
  <c r="F118" i="2"/>
  <c r="F157" i="2"/>
  <c r="G157" i="2"/>
  <c r="G161" i="2"/>
  <c r="F161" i="2"/>
  <c r="F165" i="2"/>
  <c r="F167" i="2"/>
  <c r="F185" i="2"/>
  <c r="F193" i="2"/>
  <c r="G193" i="2"/>
  <c r="E192" i="2"/>
  <c r="F115" i="2"/>
  <c r="F153" i="2"/>
  <c r="G153" i="2"/>
  <c r="F60" i="2"/>
  <c r="F69" i="2"/>
  <c r="F122" i="2"/>
  <c r="F112" i="2"/>
  <c r="G155" i="2"/>
  <c r="F155" i="2"/>
  <c r="B169" i="2"/>
  <c r="B135" i="2"/>
  <c r="B129" i="2"/>
  <c r="C129" i="2"/>
  <c r="C135" i="2"/>
  <c r="D135" i="2"/>
  <c r="D129" i="2"/>
  <c r="B130" i="2"/>
  <c r="B134" i="2" s="1"/>
  <c r="D130" i="2"/>
  <c r="C130" i="2"/>
  <c r="E47" i="2"/>
  <c r="E90" i="4"/>
  <c r="C99" i="4"/>
  <c r="C24" i="4" s="1"/>
  <c r="D99" i="4"/>
  <c r="D24" i="4" s="1"/>
  <c r="B99" i="4"/>
  <c r="B24" i="4" s="1"/>
  <c r="B9" i="4" s="1"/>
  <c r="C148" i="4"/>
  <c r="D148" i="4"/>
  <c r="D103" i="4" s="1"/>
  <c r="B148" i="4"/>
  <c r="B103" i="4" s="1"/>
  <c r="C172" i="4"/>
  <c r="D172" i="4"/>
  <c r="B172" i="4"/>
  <c r="C184" i="4"/>
  <c r="B184" i="4"/>
  <c r="C193" i="4"/>
  <c r="B193" i="4"/>
  <c r="C103" i="4" l="1"/>
  <c r="E129" i="4"/>
  <c r="E172" i="4"/>
  <c r="E177" i="4"/>
  <c r="E148" i="4"/>
  <c r="E194" i="4"/>
  <c r="E99" i="4"/>
  <c r="E104" i="4"/>
  <c r="D193" i="4"/>
  <c r="E193" i="4" s="1"/>
  <c r="D184" i="4"/>
  <c r="E184" i="4" s="1"/>
  <c r="E185" i="4"/>
  <c r="E154" i="4"/>
  <c r="E25" i="4"/>
  <c r="G121" i="2"/>
  <c r="F121" i="2"/>
  <c r="F59" i="2"/>
  <c r="G59" i="2"/>
  <c r="G114" i="2"/>
  <c r="F114" i="2"/>
  <c r="G192" i="2"/>
  <c r="F192" i="2"/>
  <c r="G62" i="2"/>
  <c r="F62" i="2"/>
  <c r="E73" i="2"/>
  <c r="G74" i="2"/>
  <c r="F74" i="2"/>
  <c r="G84" i="2"/>
  <c r="F84" i="2"/>
  <c r="G111" i="2"/>
  <c r="F111" i="2"/>
  <c r="G68" i="2"/>
  <c r="F68" i="2"/>
  <c r="F117" i="2"/>
  <c r="G117" i="2"/>
  <c r="G47" i="2"/>
  <c r="F47" i="2"/>
  <c r="B136" i="2"/>
  <c r="B137" i="2"/>
  <c r="E72" i="2"/>
  <c r="E130" i="2"/>
  <c r="B133" i="2"/>
  <c r="C134" i="2"/>
  <c r="C133" i="2"/>
  <c r="D133" i="2"/>
  <c r="D134" i="2"/>
  <c r="B8" i="4" l="1"/>
  <c r="B7" i="4" s="1"/>
  <c r="E103" i="4"/>
  <c r="D9" i="4"/>
  <c r="D8" i="4" s="1"/>
  <c r="D7" i="4" s="1"/>
  <c r="E24" i="4"/>
  <c r="C9" i="4"/>
  <c r="F73" i="2"/>
  <c r="G73" i="2"/>
  <c r="E129" i="2"/>
  <c r="E131" i="2"/>
  <c r="E132" i="2"/>
  <c r="G120" i="2"/>
  <c r="F120" i="2"/>
  <c r="F130" i="2"/>
  <c r="G130" i="2"/>
  <c r="G72" i="2"/>
  <c r="F72" i="2"/>
  <c r="D136" i="2"/>
  <c r="D137" i="2"/>
  <c r="C136" i="2"/>
  <c r="C137" i="2"/>
  <c r="E134" i="2"/>
  <c r="E9" i="4" l="1"/>
  <c r="C8" i="4"/>
  <c r="E135" i="2"/>
  <c r="E136" i="2" s="1"/>
  <c r="F131" i="2"/>
  <c r="G131" i="2"/>
  <c r="F129" i="2"/>
  <c r="G129" i="2"/>
  <c r="E133" i="2"/>
  <c r="G133" i="2" s="1"/>
  <c r="G132" i="2"/>
  <c r="F132" i="2"/>
  <c r="F134" i="2"/>
  <c r="G134" i="2"/>
  <c r="C142" i="2"/>
  <c r="C141" i="2" s="1"/>
  <c r="C145" i="2" s="1"/>
  <c r="D142" i="2"/>
  <c r="D141" i="2" s="1"/>
  <c r="D145" i="2" s="1"/>
  <c r="B142" i="2"/>
  <c r="B141" i="2" s="1"/>
  <c r="E8" i="4" l="1"/>
  <c r="C7" i="4"/>
  <c r="E7" i="4" s="1"/>
  <c r="E137" i="2"/>
  <c r="G137" i="2" s="1"/>
  <c r="F133" i="2"/>
  <c r="E141" i="2"/>
  <c r="E145" i="2" s="1"/>
  <c r="F142" i="2"/>
  <c r="G142" i="2"/>
  <c r="G135" i="2"/>
  <c r="F135" i="2"/>
  <c r="F137" i="2"/>
  <c r="G136" i="2"/>
  <c r="F136" i="2"/>
  <c r="C182" i="2"/>
  <c r="D182" i="2"/>
  <c r="E182" i="2"/>
  <c r="E178" i="2"/>
  <c r="D178" i="2"/>
  <c r="C178" i="2"/>
  <c r="C174" i="2"/>
  <c r="D174" i="2"/>
  <c r="E174" i="2"/>
  <c r="C172" i="2"/>
  <c r="D172" i="2"/>
  <c r="E172" i="2"/>
  <c r="C170" i="2"/>
  <c r="D170" i="2"/>
  <c r="E170" i="2"/>
  <c r="C152" i="2"/>
  <c r="D152" i="2"/>
  <c r="E152" i="2"/>
  <c r="G152" i="2" l="1"/>
  <c r="F152" i="2"/>
  <c r="F174" i="2"/>
  <c r="G174" i="2"/>
  <c r="G172" i="2"/>
  <c r="F172" i="2"/>
  <c r="G178" i="2"/>
  <c r="F178" i="2"/>
  <c r="F170" i="2"/>
  <c r="G170" i="2"/>
  <c r="F182" i="2"/>
  <c r="G182" i="2"/>
  <c r="G145" i="2"/>
  <c r="F141" i="2"/>
  <c r="G141" i="2"/>
  <c r="C169" i="2"/>
  <c r="D169" i="2"/>
  <c r="E169" i="2"/>
  <c r="A6" i="2"/>
  <c r="F10" i="2"/>
  <c r="G10" i="2"/>
  <c r="B12" i="2"/>
  <c r="C12" i="2"/>
  <c r="D12" i="2"/>
  <c r="E12" i="2"/>
  <c r="B15" i="2"/>
  <c r="C15" i="2"/>
  <c r="D15" i="2"/>
  <c r="E15" i="2"/>
  <c r="B29" i="2"/>
  <c r="C29" i="2"/>
  <c r="D29" i="2"/>
  <c r="E29" i="2"/>
  <c r="G169" i="2" l="1"/>
  <c r="F169" i="2"/>
  <c r="G29" i="2"/>
  <c r="G15" i="2"/>
  <c r="F15" i="2"/>
  <c r="G12" i="2"/>
  <c r="F12" i="2"/>
  <c r="C16" i="2"/>
  <c r="D16" i="2"/>
  <c r="F29" i="2"/>
  <c r="B16" i="2"/>
  <c r="B36" i="2" s="1"/>
  <c r="E16" i="2"/>
  <c r="E36" i="2" l="1"/>
  <c r="F36" i="2" s="1"/>
  <c r="G16" i="2"/>
  <c r="F16" i="2"/>
  <c r="B145" i="2"/>
  <c r="F145" i="2" s="1"/>
</calcChain>
</file>

<file path=xl/sharedStrings.xml><?xml version="1.0" encoding="utf-8"?>
<sst xmlns="http://schemas.openxmlformats.org/spreadsheetml/2006/main" count="446" uniqueCount="193">
  <si>
    <t>SAŽETAK RAČUNA PRIHODA I RASHODA I RAČUNA FINANCIRANJA</t>
  </si>
  <si>
    <t xml:space="preserve">PRIHODI UKUPNO </t>
  </si>
  <si>
    <t>RASHODI UKUPNO</t>
  </si>
  <si>
    <t>6 PRIHODI POSLOVANJA</t>
  </si>
  <si>
    <t>7 PRIHODI OD PRODAJE NEFINANCIJSKE IMOVINE</t>
  </si>
  <si>
    <t>3 RASHODI POSLOVANJA</t>
  </si>
  <si>
    <t>4 RASHODI ZA NABAVU NEFINANCIJSKE IMOVINE</t>
  </si>
  <si>
    <t>8 PRIMICI OD FINANCIJSKE IMOVINE I ZADUŽIVANJA</t>
  </si>
  <si>
    <t>5 IZDACI ZA FINANCIJSKU IMOVINU I OTPLATE ZAJMOVA</t>
  </si>
  <si>
    <t>6 (5/2)</t>
  </si>
  <si>
    <t>7 (5/4)</t>
  </si>
  <si>
    <t>Oznaka</t>
  </si>
  <si>
    <t>Indeks 6=5/2*100</t>
  </si>
  <si>
    <t>Indeks 7=5/4*100</t>
  </si>
  <si>
    <t>6 Prihodi poslovanja</t>
  </si>
  <si>
    <t>63 Pomoći iz inozemstva i od subjekata unutar općeg proračuna</t>
  </si>
  <si>
    <t>631 Pomoći od inozemnih vlada</t>
  </si>
  <si>
    <t>6311 Tekuće pomoći od inozemnih vlada</t>
  </si>
  <si>
    <t>636 Pomoći proračunskim korisnicima iz proračuna koji im nije nadležan</t>
  </si>
  <si>
    <t>6361 Tekuće pomoći proračunskim korisnicima iz proračuna koji im nije 
nadležan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</si>
  <si>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</si>
  <si>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</si>
  <si>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</si>
  <si>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</si>
  <si>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</si>
  <si>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
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</si>
  <si>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</si>
  <si>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</si>
  <si>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</si>
  <si>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</si>
  <si>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663 Donacije od pravnih i fizičkih osoba izvan općeg proračuna i povrat donacija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</si>
  <si>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</si>
  <si>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</si>
  <si>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</si>
  <si>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</si>
  <si>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</si>
  <si>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 xml:space="preserve"> 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</si>
  <si>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</si>
  <si>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</si>
  <si>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</si>
  <si>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</si>
  <si>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</si>
  <si>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</si>
  <si>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</si>
  <si>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</si>
  <si>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</si>
  <si>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3131 Doprinosi za mirovinsko osiguranje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</si>
  <si>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</si>
  <si>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</si>
  <si>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</si>
  <si>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</si>
  <si>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</si>
  <si>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</si>
  <si>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</si>
  <si>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</si>
  <si>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</si>
  <si>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</si>
  <si>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</si>
  <si>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</si>
  <si>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</si>
  <si>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</si>
  <si>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</si>
  <si>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</si>
  <si>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</si>
  <si>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</si>
  <si>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</si>
  <si>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</si>
  <si>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</si>
  <si>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</si>
  <si>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</si>
  <si>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</si>
  <si>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</si>
  <si>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</si>
  <si>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</si>
  <si>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</si>
  <si>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</si>
  <si>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</si>
  <si>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</si>
  <si>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</si>
  <si>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</si>
  <si>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Ostali rashodi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</si>
  <si>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</si>
  <si>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</si>
  <si>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</si>
  <si>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</si>
  <si>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</si>
  <si>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</si>
  <si>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</si>
  <si>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</si>
  <si>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4227 Uređaji, strojevi i oprema za ostale namjene</t>
  </si>
  <si>
    <t>424 Knjige, umjetnička djela i ostale izložbene vrijednosti</t>
  </si>
  <si>
    <t>4241 Knjige</t>
  </si>
  <si>
    <t xml:space="preserve"> SVEUKUPNO RASHODI</t>
  </si>
  <si>
    <t>Razlika - višak/manjak</t>
  </si>
  <si>
    <t>1. PRIHODI I PRIMICI</t>
  </si>
  <si>
    <t>2. RASHODI I IZDACI</t>
  </si>
  <si>
    <t>3. RAZLIKA - VIŠAK/MANJAK</t>
  </si>
  <si>
    <t>VIŠAK/MANJAK PRIHODA</t>
  </si>
  <si>
    <t>IZVJEŠTAJ O RASHODIMA PREMA FUNKCIJSKOJ KLASIFIKACIJI</t>
  </si>
  <si>
    <t>Funk. klas: 0 Javnost</t>
  </si>
  <si>
    <t>Funk. klas: 09 OBRAZOVANJE</t>
  </si>
  <si>
    <t>Funk. klas: 091 Predškolsko i osnovno obrazovanje</t>
  </si>
  <si>
    <t>Funk. klas: 098 Usluge obrazovanja koje nisu drugdje svrstane</t>
  </si>
  <si>
    <t>A. RAČUN PRIHODA I RASHODA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</si>
  <si>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</si>
  <si>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</si>
  <si>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</si>
  <si>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</si>
  <si>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</si>
  <si>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</si>
  <si>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</si>
  <si>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48 Prenesena sredstva - namjenski prihodi</t>
  </si>
  <si>
    <t>Izvor: 5 POMOĆI</t>
  </si>
  <si>
    <t>Izvor: 51 Pomoći</t>
  </si>
  <si>
    <t>Izvor: 52 Pomoći - proračunski korisnici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</si>
  <si>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</si>
  <si>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</si>
  <si>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</si>
  <si>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</si>
  <si>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58 Prenesena sredstva - pomoći</t>
  </si>
  <si>
    <t>Izvor: 68 Prenesena sredstva - donacije</t>
  </si>
  <si>
    <t>RAČUN PRIHODA I RASHODA</t>
  </si>
  <si>
    <t>IZVJEŠTAJ O PRIHODIMA I RASHODIMA PREMA EKONOMSKOJ KLASIFIKACIJI</t>
  </si>
  <si>
    <t>IZVJEŠTAJ O PRIHODIMA I RASHODIMA PREMA IZVORIMA FINANCIRANJA</t>
  </si>
  <si>
    <t>RAZLIKA VIŠAK/MANJAK (A)</t>
  </si>
  <si>
    <t>B. RAČUN FINANCIRANJA</t>
  </si>
  <si>
    <t>B. RAČUN PRIHODA I PRIMITAKA</t>
  </si>
  <si>
    <t>NETO ZADUŽIVANJE/FINANCIRANJE (B)</t>
  </si>
  <si>
    <t>C. PRENESENA SREDSTVA IZ PRETHODNE GODINE</t>
  </si>
  <si>
    <t>PRENESENA SREDSTVA ( C)</t>
  </si>
  <si>
    <t>Prenesena raspoloživa sredstva iz prethodne godine</t>
  </si>
  <si>
    <t>Preneseni manjak iz prethodne godine</t>
  </si>
  <si>
    <t>D. PRIJENOS SREDSTAVA U SLIJEDEĆE RAZDOBLJE</t>
  </si>
  <si>
    <t>VIŠAK/MANJAK (A) +/- NETO (B)+ PRENESENA SREDSTVA ( C )</t>
  </si>
  <si>
    <t>VIŠAK</t>
  </si>
  <si>
    <t>MANJAK</t>
  </si>
  <si>
    <t>6712 Prihodi iz nadležnog proračuna za financiranje rashoda za nabavu nefinancijske imovine</t>
  </si>
  <si>
    <t>66 Prihodi od prodaje proizvoda i robe te pruženih usluga i prihodi od donacija te povrati po protestiranim jamstvima</t>
  </si>
  <si>
    <t>6362 Kapitalne pomoći proračunskim korisnicima iz proračuna koji im nije nadležan</t>
  </si>
  <si>
    <t>UKUPNO PRIHODI</t>
  </si>
  <si>
    <t>UKUPNO RASHODI</t>
  </si>
  <si>
    <t>92 REZULTAT POSLOVANJA</t>
  </si>
  <si>
    <t>UKUPNO PRIHODI + VIŠAK KORIŠTEN ZA POKRIĆE RASHODA</t>
  </si>
  <si>
    <t>922 Višak/manjak prihoda</t>
  </si>
  <si>
    <t>9221 Višak prihoda</t>
  </si>
  <si>
    <t>II. POSEBNI DIO</t>
  </si>
  <si>
    <t>IZVJEŠTAJ PO PROGRAMSKOJ KLASIFIKACIJI</t>
  </si>
  <si>
    <t>Indeks 5/4*100</t>
  </si>
  <si>
    <t>SVEUKUPNO RASHODI I IZDACI</t>
  </si>
  <si>
    <t>1008001 PRORAČUN PRIMORSKO-GORANSKE ŽUPANIJE</t>
  </si>
  <si>
    <t>Glava: 3 ŽUPANIJSKE USTANOVE OSNOVNOG ŠKOLSTVA</t>
  </si>
  <si>
    <t>Program: 5301 Osnovnoškolsko obrazovanje</t>
  </si>
  <si>
    <t>A 530101 Osiguravanje uvjeta rada</t>
  </si>
  <si>
    <t>Izvor: 111 Porezni i ostali prihodi</t>
  </si>
  <si>
    <t>Izvor: 321 Vlastiti prihodi - proračunski korisnici</t>
  </si>
  <si>
    <t>Izvor: 431 Prihodi za posebne namjene - proračunski korisnici</t>
  </si>
  <si>
    <t>Izvor: 441 Prihodi za decentralizirane funkcije - OŠ</t>
  </si>
  <si>
    <t>Izvor: 483 Prenesena sredstva - namjenski prihodi - proračunski korisnici</t>
  </si>
  <si>
    <t>Izvor: 521 Pomoći - proračunski korisnici</t>
  </si>
  <si>
    <t>Izvor: 582 Prenesena sredstva - pomoći - proračunski korisnici</t>
  </si>
  <si>
    <t>Izvor: 585 Prenesena sredstva - pomoći za provođenje EU projekata - proračunski korisnici</t>
  </si>
  <si>
    <t>Izvor: 621 Donacije - proračunski korisnici</t>
  </si>
  <si>
    <t>Izvor: 682 Prenesena sredstva - donacije - proračunski korisnici</t>
  </si>
  <si>
    <t>A 530106 Nabava udžbenika za učenike OŠ</t>
  </si>
  <si>
    <t>A 530107 Prehrana za učenike u osnovnim školama</t>
  </si>
  <si>
    <t>Program: 5302 Unapređenje kvalitete odgojno obrazovnog sustava</t>
  </si>
  <si>
    <t>A 530202 Produženi boravak učenika-putnika</t>
  </si>
  <si>
    <t>A 530209 Sufinanciranje rada pomoćnika u nastavi</t>
  </si>
  <si>
    <t>Izvor: 512 Pomoći iz državnog proračuna</t>
  </si>
  <si>
    <t>Izvor: 515 Pomoći za provođenje EU projekata</t>
  </si>
  <si>
    <t>A 530222 Programi školskog kurikuluma</t>
  </si>
  <si>
    <t>T 530232 EU projekti kod proračunskih korisnika - OŠ</t>
  </si>
  <si>
    <t>A 530239 Županijska škola plivanja</t>
  </si>
  <si>
    <t>A 530240 Osiguranje besplatnih zaliha menstrualnih higijenskih potrepština</t>
  </si>
  <si>
    <t>Program: 5306 Obilježavanje postignuća učenika i nastavnika</t>
  </si>
  <si>
    <t>A 530604 Natjecanja i smotre</t>
  </si>
  <si>
    <t>Program: 5308 Kapitalna ulaganja u odgojno obrazovnu infrastrukturu</t>
  </si>
  <si>
    <t>K 530801 Opremanje ustanova školstva</t>
  </si>
  <si>
    <t>I. OPĆI DIO</t>
  </si>
  <si>
    <t>3233 Usluge promidžbe i informiranja</t>
  </si>
  <si>
    <t>Izvor: 581 Prenesena sredstva - pomoći</t>
  </si>
  <si>
    <t xml:space="preserve"> </t>
  </si>
  <si>
    <t xml:space="preserve">GODIŠNJI  IZVJEŠTAJ O IZVRŠENJU FINANCIJSKOG PLANA 2025. GODINE 
OSNOVNA ŠKOLA BAKAR </t>
  </si>
  <si>
    <t>Izvršenje 1.-.12. 2024.</t>
  </si>
  <si>
    <t>Izvorni plan 2025.</t>
  </si>
  <si>
    <t>Tekući plan 2025.</t>
  </si>
  <si>
    <t>Izvršenje 1.-12. 2025.</t>
  </si>
  <si>
    <t>9222 Manjak prihoda</t>
  </si>
  <si>
    <t>Izvor: 525 Pomoći za provođenje EU projekata - proračunski korisnici</t>
  </si>
  <si>
    <t>3231 Usluge telefona, interneta, pošte i prijevoza</t>
  </si>
  <si>
    <t>T 530102 Investicijsko održavanje objekata i opreme</t>
  </si>
  <si>
    <t>Izvor: 4411 Prihodi za decentralizirane funkcije - OŠ</t>
  </si>
  <si>
    <t>38 Rashodi za donacije, kazne, naknade šteta i kapitalne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</si>
</sst>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  <font>
      <sz val="9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sz val="7"/>
      <name val="Verdana"/>
      <family val="2"/>
      <charset val="238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88">
    <xf numFmtId="0" fontId="0" fillId="0" borderId="0" xfId="0"/>
    <xf numFmtId="0" fontId="18" fillId="0" borderId="0" xfId="0" applyFont="1" applyAlignment="1"/>
    <xf numFmtId="0" fontId="0" fillId="0" borderId="10" xfId="0" applyBorder="1"/>
    <xf numFmtId="0" fontId="18" fillId="0" borderId="10" xfId="0" applyFont="1" applyBorder="1" applyAlignment="1">
      <alignment horizontal="center"/>
    </xf>
    <xf numFmtId="4" fontId="0" fillId="0" borderId="10" xfId="0" applyNumberFormat="1" applyBorder="1"/>
    <xf numFmtId="10" fontId="0" fillId="0" borderId="10" xfId="0" applyNumberFormat="1" applyBorder="1"/>
    <xf numFmtId="0" fontId="19" fillId="0" borderId="10" xfId="0" applyFont="1" applyBorder="1" applyAlignment="1">
      <alignment horizontal="center" vertical="center" wrapText="1" indent="1"/>
    </xf>
    <xf numFmtId="0" fontId="18" fillId="0" borderId="0" xfId="0" applyFont="1"/>
    <xf numFmtId="0" fontId="0" fillId="0" borderId="10" xfId="0" applyBorder="1" applyAlignment="1">
      <alignment horizontal="left" indent="1"/>
    </xf>
    <xf numFmtId="0" fontId="0" fillId="0" borderId="10" xfId="0" applyBorder="1" applyAlignment="1">
      <alignment horizontal="left" indent="2"/>
    </xf>
    <xf numFmtId="0" fontId="0" fillId="0" borderId="10" xfId="0" applyBorder="1" applyAlignment="1">
      <alignment horizontal="left" indent="3"/>
    </xf>
    <xf numFmtId="0" fontId="0" fillId="0" borderId="10" xfId="0" applyBorder="1" applyAlignment="1">
      <alignment horizontal="left" wrapText="1" indent="4"/>
    </xf>
    <xf numFmtId="0" fontId="0" fillId="0" borderId="10" xfId="0" applyBorder="1" applyAlignment="1">
      <alignment horizontal="left" indent="4"/>
    </xf>
    <xf numFmtId="0" fontId="0" fillId="0" borderId="10" xfId="0" applyBorder="1" applyAlignment="1">
      <alignment horizontal="left" wrapText="1" indent="1"/>
    </xf>
    <xf numFmtId="0" fontId="0" fillId="0" borderId="10" xfId="0" applyBorder="1" applyAlignment="1">
      <alignment horizontal="left" wrapText="1" indent="2"/>
    </xf>
    <xf numFmtId="4" fontId="0" fillId="0" borderId="0" xfId="0" applyNumberFormat="1"/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16" fillId="0" borderId="0" xfId="0" applyFont="1" applyAlignment="1">
      <alignment horizontal="center"/>
    </xf>
    <xf numFmtId="0" fontId="20" fillId="0" borderId="0" xfId="0" applyFont="1" applyFill="1" applyAlignment="1">
      <alignment horizontal="left" indent="1"/>
    </xf>
    <xf numFmtId="0" fontId="19" fillId="0" borderId="10" xfId="0" applyFont="1" applyFill="1" applyBorder="1" applyAlignment="1">
      <alignment horizontal="center" vertical="center" wrapText="1" indent="1"/>
    </xf>
    <xf numFmtId="0" fontId="21" fillId="0" borderId="0" xfId="0" applyFont="1" applyFill="1" applyAlignment="1">
      <alignment horizontal="left" indent="1"/>
    </xf>
    <xf numFmtId="0" fontId="18" fillId="0" borderId="10" xfId="0" applyFont="1" applyFill="1" applyBorder="1" applyAlignment="1">
      <alignment horizontal="center"/>
    </xf>
    <xf numFmtId="0" fontId="18" fillId="0" borderId="0" xfId="0" applyFont="1" applyFill="1" applyAlignment="1"/>
    <xf numFmtId="0" fontId="25" fillId="0" borderId="0" xfId="0" applyFont="1"/>
    <xf numFmtId="0" fontId="16" fillId="0" borderId="0" xfId="0" applyFont="1"/>
    <xf numFmtId="4" fontId="0" fillId="0" borderId="10" xfId="0" applyNumberFormat="1" applyFill="1" applyBorder="1"/>
    <xf numFmtId="0" fontId="28" fillId="0" borderId="0" xfId="0" applyFont="1" applyFill="1" applyAlignment="1">
      <alignment horizontal="left" indent="1"/>
    </xf>
    <xf numFmtId="0" fontId="29" fillId="0" borderId="10" xfId="0" applyFont="1" applyFill="1" applyBorder="1" applyAlignment="1">
      <alignment horizontal="center" vertical="center" wrapText="1" indent="1"/>
    </xf>
    <xf numFmtId="164" fontId="29" fillId="0" borderId="10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left" indent="1"/>
    </xf>
    <xf numFmtId="0" fontId="31" fillId="0" borderId="10" xfId="0" applyFont="1" applyFill="1" applyBorder="1" applyAlignment="1">
      <alignment horizontal="left" wrapText="1" indent="1"/>
    </xf>
    <xf numFmtId="4" fontId="31" fillId="0" borderId="10" xfId="0" applyNumberFormat="1" applyFont="1" applyFill="1" applyBorder="1" applyAlignment="1">
      <alignment horizontal="right" wrapText="1" indent="1"/>
    </xf>
    <xf numFmtId="164" fontId="28" fillId="0" borderId="10" xfId="42" applyNumberFormat="1" applyFont="1" applyFill="1" applyBorder="1" applyAlignment="1">
      <alignment horizontal="center" wrapText="1"/>
    </xf>
    <xf numFmtId="0" fontId="31" fillId="0" borderId="10" xfId="0" applyFont="1" applyFill="1" applyBorder="1" applyAlignment="1">
      <alignment horizontal="left" wrapText="1" indent="3"/>
    </xf>
    <xf numFmtId="0" fontId="31" fillId="0" borderId="10" xfId="0" applyFont="1" applyFill="1" applyBorder="1" applyAlignment="1">
      <alignment horizontal="left" wrapText="1" indent="4"/>
    </xf>
    <xf numFmtId="0" fontId="32" fillId="0" borderId="10" xfId="0" applyFont="1" applyFill="1" applyBorder="1" applyAlignment="1">
      <alignment horizontal="left" wrapText="1" indent="5"/>
    </xf>
    <xf numFmtId="0" fontId="32" fillId="0" borderId="10" xfId="0" applyFont="1" applyFill="1" applyBorder="1" applyAlignment="1">
      <alignment horizontal="right" wrapText="1" indent="1"/>
    </xf>
    <xf numFmtId="0" fontId="32" fillId="0" borderId="10" xfId="0" applyFont="1" applyFill="1" applyBorder="1" applyAlignment="1">
      <alignment horizontal="left" wrapText="1" indent="1"/>
    </xf>
    <xf numFmtId="4" fontId="32" fillId="0" borderId="10" xfId="0" applyNumberFormat="1" applyFont="1" applyFill="1" applyBorder="1" applyAlignment="1">
      <alignment horizontal="right" wrapText="1" indent="1"/>
    </xf>
    <xf numFmtId="0" fontId="31" fillId="0" borderId="10" xfId="0" applyFont="1" applyFill="1" applyBorder="1" applyAlignment="1">
      <alignment horizontal="right" wrapText="1" indent="1"/>
    </xf>
    <xf numFmtId="164" fontId="28" fillId="0" borderId="0" xfId="0" applyNumberFormat="1" applyFont="1" applyFill="1" applyAlignment="1">
      <alignment horizontal="center"/>
    </xf>
    <xf numFmtId="0" fontId="16" fillId="0" borderId="0" xfId="0" applyFont="1" applyAlignment="1"/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27" fillId="33" borderId="10" xfId="0" applyFont="1" applyFill="1" applyBorder="1"/>
    <xf numFmtId="4" fontId="27" fillId="33" borderId="10" xfId="0" applyNumberFormat="1" applyFont="1" applyFill="1" applyBorder="1"/>
    <xf numFmtId="10" fontId="27" fillId="33" borderId="10" xfId="0" applyNumberFormat="1" applyFont="1" applyFill="1" applyBorder="1"/>
    <xf numFmtId="0" fontId="0" fillId="33" borderId="10" xfId="0" applyFill="1" applyBorder="1"/>
    <xf numFmtId="4" fontId="0" fillId="33" borderId="10" xfId="0" applyNumberFormat="1" applyFill="1" applyBorder="1"/>
    <xf numFmtId="10" fontId="0" fillId="33" borderId="10" xfId="0" applyNumberFormat="1" applyFill="1" applyBorder="1"/>
    <xf numFmtId="0" fontId="0" fillId="33" borderId="11" xfId="0" applyFill="1" applyBorder="1"/>
    <xf numFmtId="0" fontId="16" fillId="33" borderId="10" xfId="0" applyFont="1" applyFill="1" applyBorder="1"/>
    <xf numFmtId="4" fontId="16" fillId="33" borderId="10" xfId="0" applyNumberFormat="1" applyFont="1" applyFill="1" applyBorder="1"/>
    <xf numFmtId="10" fontId="16" fillId="33" borderId="10" xfId="0" applyNumberFormat="1" applyFont="1" applyFill="1" applyBorder="1"/>
    <xf numFmtId="0" fontId="16" fillId="0" borderId="10" xfId="0" applyFont="1" applyBorder="1"/>
    <xf numFmtId="4" fontId="16" fillId="0" borderId="10" xfId="0" applyNumberFormat="1" applyFont="1" applyBorder="1"/>
    <xf numFmtId="10" fontId="16" fillId="0" borderId="10" xfId="0" applyNumberFormat="1" applyFont="1" applyBorder="1"/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left" indent="1"/>
    </xf>
    <xf numFmtId="0" fontId="31" fillId="33" borderId="10" xfId="0" applyFont="1" applyFill="1" applyBorder="1" applyAlignment="1">
      <alignment horizontal="left" wrapText="1" indent="1"/>
    </xf>
    <xf numFmtId="4" fontId="31" fillId="33" borderId="10" xfId="0" applyNumberFormat="1" applyFont="1" applyFill="1" applyBorder="1" applyAlignment="1">
      <alignment horizontal="right" wrapText="1" indent="1"/>
    </xf>
    <xf numFmtId="164" fontId="28" fillId="33" borderId="10" xfId="42" applyNumberFormat="1" applyFont="1" applyFill="1" applyBorder="1" applyAlignment="1">
      <alignment horizontal="center" wrapText="1"/>
    </xf>
    <xf numFmtId="0" fontId="31" fillId="33" borderId="10" xfId="0" applyFont="1" applyFill="1" applyBorder="1" applyAlignment="1">
      <alignment horizontal="left" wrapText="1" indent="2"/>
    </xf>
    <xf numFmtId="0" fontId="31" fillId="33" borderId="10" xfId="0" applyFont="1" applyFill="1" applyBorder="1" applyAlignment="1">
      <alignment horizontal="right" wrapText="1" indent="1"/>
    </xf>
    <xf numFmtId="0" fontId="34" fillId="0" borderId="10" xfId="0" applyFont="1" applyBorder="1" applyAlignment="1">
      <alignment horizontal="center" vertical="center" wrapText="1" indent="1"/>
    </xf>
    <xf numFmtId="0" fontId="22" fillId="34" borderId="0" xfId="0" applyFont="1" applyFill="1" applyAlignment="1">
      <alignment horizontal="left" indent="1"/>
    </xf>
    <xf numFmtId="0" fontId="0" fillId="0" borderId="0" xfId="0" applyFill="1"/>
    <xf numFmtId="0" fontId="16" fillId="0" borderId="0" xfId="0" applyFont="1" applyFill="1" applyAlignment="1">
      <alignment horizontal="center"/>
    </xf>
    <xf numFmtId="0" fontId="23" fillId="34" borderId="10" xfId="0" applyFont="1" applyFill="1" applyBorder="1" applyAlignment="1">
      <alignment horizontal="left" wrapText="1" indent="3"/>
    </xf>
    <xf numFmtId="4" fontId="23" fillId="34" borderId="10" xfId="0" applyNumberFormat="1" applyFont="1" applyFill="1" applyBorder="1" applyAlignment="1">
      <alignment horizontal="right" wrapText="1" indent="1"/>
    </xf>
    <xf numFmtId="0" fontId="23" fillId="34" borderId="10" xfId="0" applyFont="1" applyFill="1" applyBorder="1" applyAlignment="1">
      <alignment horizontal="right" wrapText="1" indent="1"/>
    </xf>
    <xf numFmtId="0" fontId="23" fillId="34" borderId="10" xfId="0" applyFont="1" applyFill="1" applyBorder="1" applyAlignment="1">
      <alignment horizontal="left" wrapText="1" indent="4"/>
    </xf>
    <xf numFmtId="0" fontId="23" fillId="34" borderId="10" xfId="0" applyFont="1" applyFill="1" applyBorder="1" applyAlignment="1">
      <alignment horizontal="left" wrapText="1" indent="1"/>
    </xf>
    <xf numFmtId="0" fontId="35" fillId="34" borderId="10" xfId="0" applyFont="1" applyFill="1" applyBorder="1" applyAlignment="1">
      <alignment horizontal="left" wrapText="1" indent="5"/>
    </xf>
    <xf numFmtId="0" fontId="35" fillId="34" borderId="10" xfId="0" applyFont="1" applyFill="1" applyBorder="1" applyAlignment="1">
      <alignment horizontal="left" wrapText="1" indent="1"/>
    </xf>
    <xf numFmtId="0" fontId="35" fillId="34" borderId="10" xfId="0" applyFont="1" applyFill="1" applyBorder="1" applyAlignment="1">
      <alignment horizontal="right" wrapText="1" indent="1"/>
    </xf>
    <xf numFmtId="4" fontId="35" fillId="34" borderId="10" xfId="0" applyNumberFormat="1" applyFont="1" applyFill="1" applyBorder="1" applyAlignment="1">
      <alignment horizontal="right" wrapText="1" indent="1"/>
    </xf>
    <xf numFmtId="0" fontId="36" fillId="0" borderId="10" xfId="0" applyFont="1" applyFill="1" applyBorder="1" applyAlignment="1">
      <alignment horizontal="center" vertical="center" wrapText="1" indent="1"/>
    </xf>
    <xf numFmtId="0" fontId="37" fillId="0" borderId="10" xfId="0" applyFont="1" applyBorder="1" applyAlignment="1">
      <alignment horizontal="left" indent="4"/>
    </xf>
    <xf numFmtId="4" fontId="37" fillId="0" borderId="10" xfId="0" applyNumberFormat="1" applyFont="1" applyBorder="1"/>
    <xf numFmtId="10" fontId="37" fillId="0" borderId="10" xfId="0" applyNumberFormat="1" applyFont="1" applyBorder="1"/>
    <xf numFmtId="0" fontId="16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</cellXfs>
  <cellStyles count="44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Obično_bilanca" xfId="43"/>
    <cellStyle name="Postotak" xfId="42" builtinId="5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2;KOLA/BAKAR%202023/Financijski%20izvje&#353;taji/Izvr&#353;enje%20fin.%20plana%2001.-12.2023/SA&#381;ETAK%20OP&#262;EG%20DIJELA-IZVR&#352;ENJE%20FINANCIJSKOG%20PLAN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 OPĆEG DIJELA"/>
      <sheetName val="List1"/>
    </sheetNames>
    <sheetDataSet>
      <sheetData sheetId="0">
        <row r="5">
          <cell r="A5" t="str">
            <v>A. RAČUN PRIHODA I RASHODA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5"/>
  <sheetViews>
    <sheetView topLeftCell="A176" zoomScaleNormal="100" workbookViewId="0">
      <selection activeCell="E184" sqref="E184"/>
    </sheetView>
  </sheetViews>
  <sheetFormatPr defaultRowHeight="15" x14ac:dyDescent="0.25"/>
  <cols>
    <col min="1" max="1" width="68.42578125" customWidth="1"/>
    <col min="2" max="3" width="12.85546875" customWidth="1"/>
    <col min="4" max="4" width="12.7109375" customWidth="1"/>
    <col min="5" max="5" width="12.85546875" customWidth="1"/>
    <col min="6" max="6" width="10.28515625" customWidth="1"/>
    <col min="7" max="7" width="10" customWidth="1"/>
  </cols>
  <sheetData>
    <row r="1" spans="1:7" ht="30.75" customHeight="1" x14ac:dyDescent="0.25">
      <c r="A1" s="83" t="s">
        <v>182</v>
      </c>
      <c r="B1" s="84"/>
      <c r="C1" s="84"/>
      <c r="D1" s="84"/>
      <c r="E1" s="84"/>
      <c r="F1" s="84"/>
      <c r="G1" s="84"/>
    </row>
    <row r="2" spans="1:7" ht="12" customHeight="1" x14ac:dyDescent="0.25">
      <c r="A2" s="43"/>
      <c r="B2" s="44"/>
      <c r="C2" s="44"/>
      <c r="D2" s="44"/>
      <c r="E2" s="44"/>
      <c r="F2" s="44"/>
      <c r="G2" s="44"/>
    </row>
    <row r="3" spans="1:7" x14ac:dyDescent="0.25">
      <c r="A3" s="82" t="s">
        <v>178</v>
      </c>
      <c r="B3" s="82"/>
      <c r="C3" s="82"/>
      <c r="D3" s="82"/>
      <c r="E3" s="82"/>
      <c r="F3" s="82"/>
      <c r="G3" s="82"/>
    </row>
    <row r="4" spans="1:7" ht="12" customHeight="1" x14ac:dyDescent="0.25"/>
    <row r="5" spans="1:7" x14ac:dyDescent="0.25">
      <c r="A5" s="82" t="s">
        <v>0</v>
      </c>
      <c r="B5" s="82"/>
      <c r="C5" s="82"/>
      <c r="D5" s="82"/>
      <c r="E5" s="82"/>
      <c r="F5" s="82"/>
      <c r="G5" s="82"/>
    </row>
    <row r="6" spans="1:7" ht="15" customHeight="1" x14ac:dyDescent="0.25">
      <c r="A6" s="85" t="str">
        <f>'[1]SAŽETAK OPĆEG DIJELA'!$A$5</f>
        <v>A. RAČUN PRIHODA I RASHODA</v>
      </c>
      <c r="B6" s="85"/>
      <c r="C6" s="85"/>
      <c r="D6" s="85"/>
      <c r="E6" s="85"/>
      <c r="F6" s="85"/>
      <c r="G6" s="85"/>
    </row>
    <row r="7" spans="1:7" s="7" customFormat="1" ht="39" customHeight="1" x14ac:dyDescent="0.2">
      <c r="A7" s="6" t="s">
        <v>11</v>
      </c>
      <c r="B7" s="6" t="s">
        <v>183</v>
      </c>
      <c r="C7" s="6" t="s">
        <v>184</v>
      </c>
      <c r="D7" s="6" t="s">
        <v>185</v>
      </c>
      <c r="E7" s="6" t="s">
        <v>186</v>
      </c>
      <c r="F7" s="6" t="s">
        <v>12</v>
      </c>
      <c r="G7" s="6" t="s">
        <v>13</v>
      </c>
    </row>
    <row r="8" spans="1:7" s="1" customFormat="1" ht="9.75" customHeight="1" x14ac:dyDescent="0.2">
      <c r="A8" s="3">
        <v>1</v>
      </c>
      <c r="B8" s="3">
        <v>2</v>
      </c>
      <c r="C8" s="3">
        <v>3</v>
      </c>
      <c r="D8" s="3">
        <v>4</v>
      </c>
      <c r="E8" s="3">
        <v>5</v>
      </c>
      <c r="F8" s="3" t="s">
        <v>9</v>
      </c>
      <c r="G8" s="3" t="s">
        <v>10</v>
      </c>
    </row>
    <row r="9" spans="1:7" ht="15" customHeight="1" x14ac:dyDescent="0.25">
      <c r="A9" s="51" t="s">
        <v>103</v>
      </c>
      <c r="B9" s="51"/>
      <c r="C9" s="51"/>
      <c r="D9" s="51"/>
      <c r="E9" s="51"/>
      <c r="F9" s="51"/>
      <c r="G9" s="51"/>
    </row>
    <row r="10" spans="1:7" ht="15" customHeight="1" x14ac:dyDescent="0.25">
      <c r="A10" s="8" t="s">
        <v>3</v>
      </c>
      <c r="B10" s="4">
        <v>1865209.71</v>
      </c>
      <c r="C10" s="4">
        <v>2226052.52</v>
      </c>
      <c r="D10" s="4">
        <v>2226052.52</v>
      </c>
      <c r="E10" s="4">
        <v>2044491.53</v>
      </c>
      <c r="F10" s="5">
        <f>E10/B10</f>
        <v>1.0961188541099758</v>
      </c>
      <c r="G10" s="5">
        <f>E10/D10</f>
        <v>0.91843813729965362</v>
      </c>
    </row>
    <row r="11" spans="1:7" ht="15" customHeight="1" x14ac:dyDescent="0.25">
      <c r="A11" s="8" t="s">
        <v>4</v>
      </c>
      <c r="B11" s="4">
        <v>0</v>
      </c>
      <c r="C11" s="4">
        <v>0</v>
      </c>
      <c r="D11" s="4">
        <v>0</v>
      </c>
      <c r="E11" s="4">
        <v>0</v>
      </c>
      <c r="F11" s="5"/>
      <c r="G11" s="5"/>
    </row>
    <row r="12" spans="1:7" ht="15" customHeight="1" x14ac:dyDescent="0.25">
      <c r="A12" s="48" t="s">
        <v>1</v>
      </c>
      <c r="B12" s="49">
        <f>SUM(B10:B11)</f>
        <v>1865209.71</v>
      </c>
      <c r="C12" s="49">
        <f>SUM(C10:C11)</f>
        <v>2226052.52</v>
      </c>
      <c r="D12" s="49">
        <f>SUM(D10:D11)</f>
        <v>2226052.52</v>
      </c>
      <c r="E12" s="49">
        <f>SUM(E10:E11)</f>
        <v>2044491.53</v>
      </c>
      <c r="F12" s="50">
        <f t="shared" ref="F12:F16" si="0">E12/B12</f>
        <v>1.0961188541099758</v>
      </c>
      <c r="G12" s="50">
        <f t="shared" ref="G12:G16" si="1">E12/D12</f>
        <v>0.91843813729965362</v>
      </c>
    </row>
    <row r="13" spans="1:7" x14ac:dyDescent="0.25">
      <c r="A13" s="8" t="s">
        <v>5</v>
      </c>
      <c r="B13" s="4">
        <v>1840645.86</v>
      </c>
      <c r="C13" s="4">
        <v>2226322.15</v>
      </c>
      <c r="D13" s="4">
        <v>2226322.15</v>
      </c>
      <c r="E13" s="4">
        <v>2155536.52</v>
      </c>
      <c r="F13" s="5">
        <f t="shared" si="0"/>
        <v>1.1710761786626351</v>
      </c>
      <c r="G13" s="5">
        <f t="shared" si="1"/>
        <v>0.96820512700733818</v>
      </c>
    </row>
    <row r="14" spans="1:7" x14ac:dyDescent="0.25">
      <c r="A14" s="8" t="s">
        <v>6</v>
      </c>
      <c r="B14" s="4">
        <v>15521.95</v>
      </c>
      <c r="C14" s="4">
        <v>16747.87</v>
      </c>
      <c r="D14" s="4">
        <v>16747.87</v>
      </c>
      <c r="E14" s="4">
        <v>15425.96</v>
      </c>
      <c r="F14" s="5">
        <f t="shared" si="0"/>
        <v>0.99381585432242714</v>
      </c>
      <c r="G14" s="5">
        <f t="shared" si="1"/>
        <v>0.9210699629266289</v>
      </c>
    </row>
    <row r="15" spans="1:7" x14ac:dyDescent="0.25">
      <c r="A15" s="48" t="s">
        <v>2</v>
      </c>
      <c r="B15" s="49">
        <f>SUM(B13:B14)</f>
        <v>1856167.81</v>
      </c>
      <c r="C15" s="49">
        <f>SUM(C13:C14)</f>
        <v>2243070.02</v>
      </c>
      <c r="D15" s="49">
        <f>SUM(D13:D14)</f>
        <v>2243070.02</v>
      </c>
      <c r="E15" s="49">
        <f>SUM(E13:E14)</f>
        <v>2170962.48</v>
      </c>
      <c r="F15" s="50">
        <f t="shared" si="0"/>
        <v>1.1695938633910477</v>
      </c>
      <c r="G15" s="50">
        <f t="shared" si="1"/>
        <v>0.96785319256328872</v>
      </c>
    </row>
    <row r="16" spans="1:7" x14ac:dyDescent="0.25">
      <c r="A16" s="48" t="s">
        <v>124</v>
      </c>
      <c r="B16" s="49">
        <f>B12-B15</f>
        <v>9041.8999999999069</v>
      </c>
      <c r="C16" s="49">
        <f>C12-C15</f>
        <v>-17017.5</v>
      </c>
      <c r="D16" s="49">
        <f>D12-D15</f>
        <v>-17017.5</v>
      </c>
      <c r="E16" s="49">
        <f>E12-E15</f>
        <v>-126470.94999999995</v>
      </c>
      <c r="F16" s="50">
        <f t="shared" si="0"/>
        <v>-13.987209546666216</v>
      </c>
      <c r="G16" s="50">
        <f t="shared" si="1"/>
        <v>7.431817246951665</v>
      </c>
    </row>
    <row r="18" spans="1:7" x14ac:dyDescent="0.25">
      <c r="A18" s="85" t="s">
        <v>125</v>
      </c>
      <c r="B18" s="85"/>
      <c r="C18" s="85"/>
      <c r="D18" s="85"/>
      <c r="E18" s="85"/>
      <c r="F18" s="85"/>
      <c r="G18" s="85"/>
    </row>
    <row r="19" spans="1:7" s="7" customFormat="1" ht="36.75" customHeight="1" x14ac:dyDescent="0.2">
      <c r="A19" s="6" t="s">
        <v>11</v>
      </c>
      <c r="B19" s="6" t="s">
        <v>183</v>
      </c>
      <c r="C19" s="6" t="s">
        <v>184</v>
      </c>
      <c r="D19" s="6" t="s">
        <v>185</v>
      </c>
      <c r="E19" s="6" t="s">
        <v>186</v>
      </c>
      <c r="F19" s="6" t="s">
        <v>12</v>
      </c>
      <c r="G19" s="6" t="s">
        <v>13</v>
      </c>
    </row>
    <row r="20" spans="1:7" s="1" customFormat="1" ht="9.75" customHeight="1" x14ac:dyDescent="0.2">
      <c r="A20" s="3">
        <v>1</v>
      </c>
      <c r="B20" s="3">
        <v>2</v>
      </c>
      <c r="C20" s="3">
        <v>3</v>
      </c>
      <c r="D20" s="3">
        <v>4</v>
      </c>
      <c r="E20" s="3">
        <v>5</v>
      </c>
      <c r="F20" s="3" t="s">
        <v>9</v>
      </c>
      <c r="G20" s="3" t="s">
        <v>10</v>
      </c>
    </row>
    <row r="21" spans="1:7" x14ac:dyDescent="0.25">
      <c r="A21" s="48" t="s">
        <v>126</v>
      </c>
      <c r="B21" s="48"/>
      <c r="C21" s="48"/>
      <c r="D21" s="48"/>
      <c r="E21" s="48"/>
      <c r="F21" s="48"/>
      <c r="G21" s="48"/>
    </row>
    <row r="22" spans="1:7" x14ac:dyDescent="0.25">
      <c r="A22" s="8" t="s">
        <v>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 x14ac:dyDescent="0.25">
      <c r="A23" s="8" t="s">
        <v>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7" x14ac:dyDescent="0.25">
      <c r="A24" s="48" t="s">
        <v>127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6" spans="1:7" x14ac:dyDescent="0.25">
      <c r="A26" s="85" t="s">
        <v>128</v>
      </c>
      <c r="B26" s="85"/>
      <c r="C26" s="85"/>
      <c r="D26" s="85"/>
      <c r="E26" s="85"/>
      <c r="F26" s="85"/>
      <c r="G26" s="85"/>
    </row>
    <row r="27" spans="1:7" ht="36.75" customHeight="1" x14ac:dyDescent="0.25">
      <c r="A27" s="6"/>
      <c r="B27" s="6" t="s">
        <v>183</v>
      </c>
      <c r="C27" s="6" t="s">
        <v>184</v>
      </c>
      <c r="D27" s="6" t="s">
        <v>185</v>
      </c>
      <c r="E27" s="6" t="s">
        <v>186</v>
      </c>
      <c r="F27" s="6" t="s">
        <v>12</v>
      </c>
      <c r="G27" s="6" t="s">
        <v>13</v>
      </c>
    </row>
    <row r="28" spans="1:7" ht="9.75" customHeight="1" x14ac:dyDescent="0.25">
      <c r="A28" s="3">
        <v>1</v>
      </c>
      <c r="B28" s="3">
        <v>2</v>
      </c>
      <c r="C28" s="3">
        <v>3</v>
      </c>
      <c r="D28" s="3">
        <v>4</v>
      </c>
      <c r="E28" s="3">
        <v>5</v>
      </c>
      <c r="F28" s="3" t="s">
        <v>9</v>
      </c>
      <c r="G28" s="3" t="s">
        <v>10</v>
      </c>
    </row>
    <row r="29" spans="1:7" x14ac:dyDescent="0.25">
      <c r="A29" s="48" t="s">
        <v>129</v>
      </c>
      <c r="B29" s="49">
        <f>B30+B31</f>
        <v>7975.6</v>
      </c>
      <c r="C29" s="49">
        <f>C30+C31</f>
        <v>17017.5</v>
      </c>
      <c r="D29" s="49">
        <f>D30+D31</f>
        <v>17017.5</v>
      </c>
      <c r="E29" s="49">
        <f>E30+E31</f>
        <v>12190.87</v>
      </c>
      <c r="F29" s="50">
        <f>E29/B29</f>
        <v>1.5285207382516677</v>
      </c>
      <c r="G29" s="50">
        <f t="shared" ref="G29:G30" si="2">E29/D29</f>
        <v>0.71637255766123109</v>
      </c>
    </row>
    <row r="30" spans="1:7" x14ac:dyDescent="0.25">
      <c r="A30" s="2" t="s">
        <v>130</v>
      </c>
      <c r="B30" s="26">
        <v>7975.6</v>
      </c>
      <c r="C30" s="26">
        <v>17017.5</v>
      </c>
      <c r="D30" s="26">
        <v>17017.5</v>
      </c>
      <c r="E30" s="26">
        <v>12190.87</v>
      </c>
      <c r="F30" s="5">
        <f>E30/B30</f>
        <v>1.5285207382516677</v>
      </c>
      <c r="G30" s="5">
        <f t="shared" si="2"/>
        <v>0.71637255766123109</v>
      </c>
    </row>
    <row r="31" spans="1:7" x14ac:dyDescent="0.25">
      <c r="A31" s="2" t="s">
        <v>131</v>
      </c>
      <c r="B31" s="26"/>
      <c r="C31" s="26"/>
      <c r="D31" s="26"/>
      <c r="E31" s="26"/>
      <c r="F31" s="5"/>
      <c r="G31" s="5"/>
    </row>
    <row r="33" spans="1:7" x14ac:dyDescent="0.25">
      <c r="A33" s="85" t="s">
        <v>132</v>
      </c>
      <c r="B33" s="85"/>
      <c r="C33" s="85"/>
      <c r="D33" s="85"/>
      <c r="E33" s="85"/>
      <c r="F33" s="85"/>
      <c r="G33" s="85"/>
    </row>
    <row r="34" spans="1:7" ht="36.75" customHeight="1" x14ac:dyDescent="0.25">
      <c r="A34" s="6"/>
      <c r="B34" s="6" t="s">
        <v>183</v>
      </c>
      <c r="C34" s="6"/>
      <c r="D34" s="6"/>
      <c r="E34" s="6" t="s">
        <v>186</v>
      </c>
      <c r="F34" s="6" t="s">
        <v>12</v>
      </c>
      <c r="G34" s="6" t="s">
        <v>13</v>
      </c>
    </row>
    <row r="35" spans="1:7" ht="9.75" customHeight="1" x14ac:dyDescent="0.25">
      <c r="A35" s="3">
        <v>1</v>
      </c>
      <c r="B35" s="3">
        <v>2</v>
      </c>
      <c r="C35" s="3">
        <v>3</v>
      </c>
      <c r="D35" s="3">
        <v>4</v>
      </c>
      <c r="E35" s="3">
        <v>5</v>
      </c>
      <c r="F35" s="3" t="s">
        <v>9</v>
      </c>
      <c r="G35" s="3" t="s">
        <v>10</v>
      </c>
    </row>
    <row r="36" spans="1:7" x14ac:dyDescent="0.25">
      <c r="A36" s="48" t="s">
        <v>133</v>
      </c>
      <c r="B36" s="49">
        <f>B16+B24+B29</f>
        <v>17017.499999999905</v>
      </c>
      <c r="C36" s="49"/>
      <c r="D36" s="49"/>
      <c r="E36" s="49">
        <f>E16+E24+E29</f>
        <v>-114280.07999999996</v>
      </c>
      <c r="F36" s="50">
        <f t="shared" ref="F36:F38" si="3">E36/B36</f>
        <v>-6.7154446892904716</v>
      </c>
      <c r="G36" s="48"/>
    </row>
    <row r="37" spans="1:7" x14ac:dyDescent="0.25">
      <c r="A37" s="2" t="s">
        <v>134</v>
      </c>
      <c r="B37" s="4">
        <v>38644.44</v>
      </c>
      <c r="C37" s="4"/>
      <c r="D37" s="4"/>
      <c r="E37" s="4">
        <v>21823.19</v>
      </c>
      <c r="F37" s="5">
        <f t="shared" si="3"/>
        <v>0.56471746000200795</v>
      </c>
      <c r="G37" s="5"/>
    </row>
    <row r="38" spans="1:7" x14ac:dyDescent="0.25">
      <c r="A38" s="2" t="s">
        <v>135</v>
      </c>
      <c r="B38" s="4">
        <v>-21626.94</v>
      </c>
      <c r="C38" s="4"/>
      <c r="D38" s="4"/>
      <c r="E38" s="4">
        <v>-136103.26999999999</v>
      </c>
      <c r="F38" s="5">
        <f t="shared" si="3"/>
        <v>6.2932282606785792</v>
      </c>
      <c r="G38" s="5"/>
    </row>
    <row r="39" spans="1:7" x14ac:dyDescent="0.25">
      <c r="E39" s="15"/>
    </row>
    <row r="40" spans="1:7" x14ac:dyDescent="0.25">
      <c r="A40" s="18"/>
      <c r="B40" s="18"/>
      <c r="C40" s="18"/>
      <c r="D40" s="18"/>
      <c r="E40" s="18"/>
      <c r="F40" s="18"/>
      <c r="G40" s="18"/>
    </row>
    <row r="41" spans="1:7" s="67" customFormat="1" x14ac:dyDescent="0.25">
      <c r="A41" s="86" t="s">
        <v>121</v>
      </c>
      <c r="B41" s="86"/>
      <c r="C41" s="86"/>
      <c r="D41" s="86"/>
      <c r="E41" s="86"/>
      <c r="F41" s="86"/>
      <c r="G41" s="86"/>
    </row>
    <row r="42" spans="1:7" s="67" customFormat="1" x14ac:dyDescent="0.25">
      <c r="A42" s="68"/>
      <c r="B42" s="68"/>
      <c r="C42" s="68"/>
      <c r="D42" s="68"/>
      <c r="E42" s="68"/>
      <c r="F42" s="68"/>
      <c r="G42" s="68"/>
    </row>
    <row r="43" spans="1:7" s="67" customFormat="1" x14ac:dyDescent="0.25">
      <c r="A43" s="86" t="s">
        <v>122</v>
      </c>
      <c r="B43" s="86"/>
      <c r="C43" s="86"/>
      <c r="D43" s="86"/>
      <c r="E43" s="86"/>
      <c r="F43" s="86"/>
      <c r="G43" s="86"/>
    </row>
    <row r="45" spans="1:7" s="7" customFormat="1" ht="39" customHeight="1" x14ac:dyDescent="0.2">
      <c r="A45" s="6" t="s">
        <v>11</v>
      </c>
      <c r="B45" s="6" t="s">
        <v>183</v>
      </c>
      <c r="C45" s="6" t="s">
        <v>184</v>
      </c>
      <c r="D45" s="6" t="s">
        <v>185</v>
      </c>
      <c r="E45" s="6" t="s">
        <v>186</v>
      </c>
      <c r="F45" s="6" t="s">
        <v>12</v>
      </c>
      <c r="G45" s="6" t="s">
        <v>13</v>
      </c>
    </row>
    <row r="46" spans="1:7" s="1" customFormat="1" ht="10.5" customHeight="1" x14ac:dyDescent="0.2">
      <c r="A46" s="3">
        <v>1</v>
      </c>
      <c r="B46" s="3">
        <v>2</v>
      </c>
      <c r="C46" s="3">
        <v>3</v>
      </c>
      <c r="D46" s="3">
        <v>4</v>
      </c>
      <c r="E46" s="3">
        <v>5</v>
      </c>
      <c r="F46" s="3" t="s">
        <v>9</v>
      </c>
      <c r="G46" s="3" t="s">
        <v>10</v>
      </c>
    </row>
    <row r="47" spans="1:7" x14ac:dyDescent="0.25">
      <c r="A47" s="45" t="s">
        <v>14</v>
      </c>
      <c r="B47" s="46">
        <f>B48+B56+B59+B62+B68</f>
        <v>1865209.71</v>
      </c>
      <c r="C47" s="46">
        <f>C48+C56+C59+C62+C68</f>
        <v>2226052.52</v>
      </c>
      <c r="D47" s="46">
        <f>D48+D56+D59+D62+D68</f>
        <v>2226052.52</v>
      </c>
      <c r="E47" s="46">
        <f>E48+E56+E59+E62+E68</f>
        <v>2044491.5299999998</v>
      </c>
      <c r="F47" s="47">
        <f t="shared" ref="F47:F107" si="4">E47/B47</f>
        <v>1.0961188541099756</v>
      </c>
      <c r="G47" s="47">
        <f>E47/D47</f>
        <v>0.91843813729965351</v>
      </c>
    </row>
    <row r="48" spans="1:7" x14ac:dyDescent="0.25">
      <c r="A48" s="8" t="s">
        <v>15</v>
      </c>
      <c r="B48" s="4">
        <v>1650956.24</v>
      </c>
      <c r="C48" s="4">
        <v>2003545.56</v>
      </c>
      <c r="D48" s="4">
        <v>2003545.56</v>
      </c>
      <c r="E48" s="4">
        <v>1800642.13</v>
      </c>
      <c r="F48" s="5">
        <f t="shared" si="4"/>
        <v>1.0906661765910888</v>
      </c>
      <c r="G48" s="5">
        <f t="shared" ref="G48:G84" si="5">E48/D48</f>
        <v>0.89872781829827708</v>
      </c>
    </row>
    <row r="49" spans="1:7" x14ac:dyDescent="0.25">
      <c r="A49" s="9" t="s">
        <v>16</v>
      </c>
      <c r="B49" s="4">
        <v>0</v>
      </c>
      <c r="C49" s="4"/>
      <c r="D49" s="4"/>
      <c r="E49" s="4">
        <v>15473.2</v>
      </c>
      <c r="F49" s="5"/>
      <c r="G49" s="5"/>
    </row>
    <row r="50" spans="1:7" x14ac:dyDescent="0.25">
      <c r="A50" s="10" t="s">
        <v>17</v>
      </c>
      <c r="B50" s="4">
        <v>0</v>
      </c>
      <c r="C50" s="4"/>
      <c r="D50" s="4"/>
      <c r="E50" s="4">
        <v>15473.2</v>
      </c>
      <c r="F50" s="5"/>
      <c r="G50" s="5"/>
    </row>
    <row r="51" spans="1:7" x14ac:dyDescent="0.25">
      <c r="A51" s="9" t="s">
        <v>18</v>
      </c>
      <c r="B51" s="4">
        <v>1618638.64</v>
      </c>
      <c r="C51" s="4"/>
      <c r="D51" s="4"/>
      <c r="E51" s="4">
        <v>1758238.7</v>
      </c>
      <c r="F51" s="5">
        <f t="shared" si="4"/>
        <v>1.0862453524524782</v>
      </c>
      <c r="G51" s="5"/>
    </row>
    <row r="52" spans="1:7" ht="30" customHeight="1" x14ac:dyDescent="0.25">
      <c r="A52" s="11" t="s">
        <v>19</v>
      </c>
      <c r="B52" s="4">
        <v>1611473.55</v>
      </c>
      <c r="C52" s="4"/>
      <c r="D52" s="4"/>
      <c r="E52" s="4">
        <v>1748050.24</v>
      </c>
      <c r="F52" s="5">
        <f t="shared" si="4"/>
        <v>1.0847526724841372</v>
      </c>
      <c r="G52" s="5"/>
    </row>
    <row r="53" spans="1:7" ht="30" x14ac:dyDescent="0.25">
      <c r="A53" s="11" t="s">
        <v>138</v>
      </c>
      <c r="B53" s="4">
        <v>7165.09</v>
      </c>
      <c r="C53" s="4"/>
      <c r="D53" s="4"/>
      <c r="E53" s="4">
        <v>10188.459999999999</v>
      </c>
      <c r="F53" s="5">
        <f t="shared" si="4"/>
        <v>1.4219584122460429</v>
      </c>
      <c r="G53" s="5"/>
    </row>
    <row r="54" spans="1:7" x14ac:dyDescent="0.25">
      <c r="A54" s="9" t="s">
        <v>20</v>
      </c>
      <c r="B54" s="4">
        <v>32317.599999999999</v>
      </c>
      <c r="C54" s="4"/>
      <c r="D54" s="4"/>
      <c r="E54" s="4">
        <v>26930.23</v>
      </c>
      <c r="F54" s="5">
        <f t="shared" si="4"/>
        <v>0.83329919300938193</v>
      </c>
      <c r="G54" s="5"/>
    </row>
    <row r="55" spans="1:7" x14ac:dyDescent="0.25">
      <c r="A55" s="12" t="s">
        <v>21</v>
      </c>
      <c r="B55" s="4">
        <v>32317.599999999999</v>
      </c>
      <c r="C55" s="4"/>
      <c r="D55" s="4"/>
      <c r="E55" s="4">
        <v>26930.23</v>
      </c>
      <c r="F55" s="5">
        <f t="shared" si="4"/>
        <v>0.83329919300938193</v>
      </c>
      <c r="G55" s="5"/>
    </row>
    <row r="56" spans="1:7" x14ac:dyDescent="0.25">
      <c r="A56" s="8" t="s">
        <v>22</v>
      </c>
      <c r="B56" s="4">
        <v>14.6</v>
      </c>
      <c r="C56" s="4">
        <v>20</v>
      </c>
      <c r="D56" s="4">
        <v>20</v>
      </c>
      <c r="E56" s="4">
        <v>20.67</v>
      </c>
      <c r="F56" s="5">
        <f t="shared" si="4"/>
        <v>1.4157534246575343</v>
      </c>
      <c r="G56" s="5">
        <f t="shared" si="5"/>
        <v>1.0335000000000001</v>
      </c>
    </row>
    <row r="57" spans="1:7" x14ac:dyDescent="0.25">
      <c r="A57" s="9" t="s">
        <v>23</v>
      </c>
      <c r="B57" s="4">
        <v>14.6</v>
      </c>
      <c r="C57" s="4"/>
      <c r="D57" s="4"/>
      <c r="E57" s="4">
        <v>20.67</v>
      </c>
      <c r="F57" s="5">
        <f t="shared" si="4"/>
        <v>1.4157534246575343</v>
      </c>
      <c r="G57" s="5"/>
    </row>
    <row r="58" spans="1:7" x14ac:dyDescent="0.25">
      <c r="A58" s="12" t="s">
        <v>24</v>
      </c>
      <c r="B58" s="4">
        <v>14.6</v>
      </c>
      <c r="C58" s="4"/>
      <c r="D58" s="4"/>
      <c r="E58" s="4">
        <v>20.67</v>
      </c>
      <c r="F58" s="5">
        <f t="shared" si="4"/>
        <v>1.4157534246575343</v>
      </c>
      <c r="G58" s="5"/>
    </row>
    <row r="59" spans="1:7" ht="30" x14ac:dyDescent="0.25">
      <c r="A59" s="13" t="s">
        <v>25</v>
      </c>
      <c r="B59" s="4">
        <v>88826.35</v>
      </c>
      <c r="C59" s="4">
        <v>98565</v>
      </c>
      <c r="D59" s="4">
        <v>98565</v>
      </c>
      <c r="E59" s="4">
        <v>90098.3</v>
      </c>
      <c r="F59" s="5">
        <f t="shared" si="4"/>
        <v>1.0143195121717823</v>
      </c>
      <c r="G59" s="5">
        <f t="shared" si="5"/>
        <v>0.91410033987723838</v>
      </c>
    </row>
    <row r="60" spans="1:7" x14ac:dyDescent="0.25">
      <c r="A60" s="9" t="s">
        <v>26</v>
      </c>
      <c r="B60" s="4">
        <v>88826.35</v>
      </c>
      <c r="C60" s="4"/>
      <c r="D60" s="4"/>
      <c r="E60" s="4">
        <v>90098.3</v>
      </c>
      <c r="F60" s="5">
        <f t="shared" si="4"/>
        <v>1.0143195121717823</v>
      </c>
      <c r="G60" s="5"/>
    </row>
    <row r="61" spans="1:7" x14ac:dyDescent="0.25">
      <c r="A61" s="12" t="s">
        <v>27</v>
      </c>
      <c r="B61" s="4">
        <v>88826.35</v>
      </c>
      <c r="C61" s="4"/>
      <c r="D61" s="4"/>
      <c r="E61" s="4">
        <v>90098.3</v>
      </c>
      <c r="F61" s="5">
        <f t="shared" si="4"/>
        <v>1.0143195121717823</v>
      </c>
      <c r="G61" s="5"/>
    </row>
    <row r="62" spans="1:7" ht="30" x14ac:dyDescent="0.25">
      <c r="A62" s="13" t="s">
        <v>137</v>
      </c>
      <c r="B62" s="4">
        <v>16059.89</v>
      </c>
      <c r="C62" s="4">
        <v>2280</v>
      </c>
      <c r="D62" s="4">
        <v>2280</v>
      </c>
      <c r="E62" s="4">
        <v>2595.7600000000002</v>
      </c>
      <c r="F62" s="5">
        <f t="shared" si="4"/>
        <v>0.16162999871107464</v>
      </c>
      <c r="G62" s="5">
        <f t="shared" si="5"/>
        <v>1.1384912280701756</v>
      </c>
    </row>
    <row r="63" spans="1:7" x14ac:dyDescent="0.25">
      <c r="A63" s="9" t="s">
        <v>28</v>
      </c>
      <c r="B63" s="4">
        <v>1578.66</v>
      </c>
      <c r="C63" s="4"/>
      <c r="D63" s="4"/>
      <c r="E63" s="4">
        <v>2595.7600000000002</v>
      </c>
      <c r="F63" s="5">
        <f t="shared" si="4"/>
        <v>1.6442805924011503</v>
      </c>
      <c r="G63" s="5"/>
    </row>
    <row r="64" spans="1:7" x14ac:dyDescent="0.25">
      <c r="A64" s="12" t="s">
        <v>29</v>
      </c>
      <c r="B64" s="4">
        <v>1578.66</v>
      </c>
      <c r="C64" s="4"/>
      <c r="D64" s="4"/>
      <c r="E64" s="4">
        <v>2595.7600000000002</v>
      </c>
      <c r="F64" s="5">
        <f t="shared" si="4"/>
        <v>1.6442805924011503</v>
      </c>
      <c r="G64" s="5"/>
    </row>
    <row r="65" spans="1:7" ht="30" x14ac:dyDescent="0.25">
      <c r="A65" s="14" t="s">
        <v>30</v>
      </c>
      <c r="B65" s="4">
        <v>14481.23</v>
      </c>
      <c r="C65" s="4"/>
      <c r="D65" s="4"/>
      <c r="E65" s="4">
        <v>0</v>
      </c>
      <c r="F65" s="5">
        <f t="shared" si="4"/>
        <v>0</v>
      </c>
      <c r="G65" s="5"/>
    </row>
    <row r="66" spans="1:7" x14ac:dyDescent="0.25">
      <c r="A66" s="12" t="s">
        <v>31</v>
      </c>
      <c r="B66" s="4">
        <v>9500</v>
      </c>
      <c r="C66" s="4"/>
      <c r="D66" s="4"/>
      <c r="E66" s="4">
        <v>0</v>
      </c>
      <c r="F66" s="5">
        <f t="shared" si="4"/>
        <v>0</v>
      </c>
      <c r="G66" s="5"/>
    </row>
    <row r="67" spans="1:7" x14ac:dyDescent="0.25">
      <c r="A67" s="12" t="s">
        <v>32</v>
      </c>
      <c r="B67" s="4">
        <v>4981.2299999999996</v>
      </c>
      <c r="C67" s="4"/>
      <c r="D67" s="4"/>
      <c r="E67" s="4">
        <v>0</v>
      </c>
      <c r="F67" s="5">
        <f t="shared" si="4"/>
        <v>0</v>
      </c>
      <c r="G67" s="5"/>
    </row>
    <row r="68" spans="1:7" x14ac:dyDescent="0.25">
      <c r="A68" s="8" t="s">
        <v>33</v>
      </c>
      <c r="B68" s="4">
        <v>109352.63</v>
      </c>
      <c r="C68" s="4">
        <v>121641.96</v>
      </c>
      <c r="D68" s="4">
        <v>121641.96</v>
      </c>
      <c r="E68" s="4">
        <v>151134.67000000001</v>
      </c>
      <c r="F68" s="5">
        <f t="shared" si="4"/>
        <v>1.3820853691401844</v>
      </c>
      <c r="G68" s="5">
        <f t="shared" si="5"/>
        <v>1.2424550706022823</v>
      </c>
    </row>
    <row r="69" spans="1:7" ht="30" x14ac:dyDescent="0.25">
      <c r="A69" s="14" t="s">
        <v>34</v>
      </c>
      <c r="B69" s="4">
        <v>109352.63</v>
      </c>
      <c r="C69" s="4"/>
      <c r="D69" s="4"/>
      <c r="E69" s="4">
        <v>151134.67000000001</v>
      </c>
      <c r="F69" s="5">
        <f t="shared" si="4"/>
        <v>1.3820853691401844</v>
      </c>
      <c r="G69" s="5"/>
    </row>
    <row r="70" spans="1:7" x14ac:dyDescent="0.25">
      <c r="A70" s="12" t="s">
        <v>35</v>
      </c>
      <c r="B70" s="4">
        <v>109146.5</v>
      </c>
      <c r="C70" s="4"/>
      <c r="D70" s="4"/>
      <c r="E70" s="4">
        <v>151134.67000000001</v>
      </c>
      <c r="F70" s="5">
        <f t="shared" si="4"/>
        <v>1.3846955239059431</v>
      </c>
      <c r="G70" s="5"/>
    </row>
    <row r="71" spans="1:7" ht="30" x14ac:dyDescent="0.25">
      <c r="A71" s="11" t="s">
        <v>136</v>
      </c>
      <c r="B71" s="4">
        <v>206.13</v>
      </c>
      <c r="C71" s="4"/>
      <c r="D71" s="4"/>
      <c r="E71" s="4">
        <v>0</v>
      </c>
      <c r="F71" s="5">
        <f t="shared" si="4"/>
        <v>0</v>
      </c>
      <c r="G71" s="5"/>
    </row>
    <row r="72" spans="1:7" s="24" customFormat="1" x14ac:dyDescent="0.25">
      <c r="A72" s="45" t="s">
        <v>36</v>
      </c>
      <c r="B72" s="46">
        <f>B47</f>
        <v>1865209.71</v>
      </c>
      <c r="C72" s="46">
        <f>C47</f>
        <v>2226052.52</v>
      </c>
      <c r="D72" s="46">
        <f>D47</f>
        <v>2226052.52</v>
      </c>
      <c r="E72" s="46">
        <f>E47</f>
        <v>2044491.5299999998</v>
      </c>
      <c r="F72" s="47">
        <f t="shared" si="4"/>
        <v>1.0961188541099756</v>
      </c>
      <c r="G72" s="47">
        <f t="shared" si="5"/>
        <v>0.91843813729965351</v>
      </c>
    </row>
    <row r="73" spans="1:7" s="25" customFormat="1" x14ac:dyDescent="0.25">
      <c r="A73" s="45" t="s">
        <v>37</v>
      </c>
      <c r="B73" s="46">
        <f>B74+B84+B111+B114+B117</f>
        <v>1840645.8599999999</v>
      </c>
      <c r="C73" s="46">
        <f>C74+C84+C111+C114+C117</f>
        <v>2226322.15</v>
      </c>
      <c r="D73" s="46">
        <f>D74+D84+D111+D114+D117</f>
        <v>2226322.15</v>
      </c>
      <c r="E73" s="46">
        <f>E74+E84+E111+E114+E117</f>
        <v>2155536.52</v>
      </c>
      <c r="F73" s="47">
        <f t="shared" si="4"/>
        <v>1.1710761786626354</v>
      </c>
      <c r="G73" s="47">
        <f t="shared" si="5"/>
        <v>0.96820512700733818</v>
      </c>
    </row>
    <row r="74" spans="1:7" x14ac:dyDescent="0.25">
      <c r="A74" s="59" t="s">
        <v>38</v>
      </c>
      <c r="B74" s="56">
        <v>1542193.3</v>
      </c>
      <c r="C74" s="56">
        <v>1855293.3</v>
      </c>
      <c r="D74" s="56">
        <v>1855293.3</v>
      </c>
      <c r="E74" s="56">
        <v>1791930.12</v>
      </c>
      <c r="F74" s="57">
        <f t="shared" si="4"/>
        <v>1.1619361334276319</v>
      </c>
      <c r="G74" s="57">
        <f t="shared" si="5"/>
        <v>0.96584735146728551</v>
      </c>
    </row>
    <row r="75" spans="1:7" x14ac:dyDescent="0.25">
      <c r="A75" s="9" t="s">
        <v>39</v>
      </c>
      <c r="B75" s="4">
        <v>1272854.1499999999</v>
      </c>
      <c r="C75" s="4"/>
      <c r="D75" s="4"/>
      <c r="E75" s="4">
        <v>1493208.82</v>
      </c>
      <c r="F75" s="5">
        <f t="shared" si="4"/>
        <v>1.1731185540778575</v>
      </c>
      <c r="G75" s="5"/>
    </row>
    <row r="76" spans="1:7" x14ac:dyDescent="0.25">
      <c r="A76" s="12" t="s">
        <v>40</v>
      </c>
      <c r="B76" s="4">
        <v>1240217.73</v>
      </c>
      <c r="C76" s="4"/>
      <c r="D76" s="4"/>
      <c r="E76" s="4">
        <v>1442572.28</v>
      </c>
      <c r="F76" s="5">
        <f t="shared" si="4"/>
        <v>1.1631605040834241</v>
      </c>
      <c r="G76" s="5"/>
    </row>
    <row r="77" spans="1:7" x14ac:dyDescent="0.25">
      <c r="A77" s="12" t="s">
        <v>41</v>
      </c>
      <c r="B77" s="4">
        <v>25800.94</v>
      </c>
      <c r="C77" s="4"/>
      <c r="D77" s="4"/>
      <c r="E77" s="4">
        <v>44106.32</v>
      </c>
      <c r="F77" s="5">
        <f t="shared" si="4"/>
        <v>1.7094850032595712</v>
      </c>
      <c r="G77" s="5"/>
    </row>
    <row r="78" spans="1:7" x14ac:dyDescent="0.25">
      <c r="A78" s="12" t="s">
        <v>42</v>
      </c>
      <c r="B78" s="4">
        <v>6835.48</v>
      </c>
      <c r="C78" s="4"/>
      <c r="D78" s="4"/>
      <c r="E78" s="4">
        <v>6530.22</v>
      </c>
      <c r="F78" s="5">
        <f t="shared" si="4"/>
        <v>0.95534183407748985</v>
      </c>
      <c r="G78" s="5"/>
    </row>
    <row r="79" spans="1:7" x14ac:dyDescent="0.25">
      <c r="A79" s="9" t="s">
        <v>43</v>
      </c>
      <c r="B79" s="4">
        <v>57460.46</v>
      </c>
      <c r="C79" s="4"/>
      <c r="D79" s="4"/>
      <c r="E79" s="4">
        <v>50908.74</v>
      </c>
      <c r="F79" s="5">
        <f t="shared" si="4"/>
        <v>0.88597863643973607</v>
      </c>
      <c r="G79" s="5"/>
    </row>
    <row r="80" spans="1:7" x14ac:dyDescent="0.25">
      <c r="A80" s="12" t="s">
        <v>44</v>
      </c>
      <c r="B80" s="4">
        <v>57460.46</v>
      </c>
      <c r="C80" s="4"/>
      <c r="D80" s="4"/>
      <c r="E80" s="4">
        <v>50908.74</v>
      </c>
      <c r="F80" s="5">
        <f t="shared" si="4"/>
        <v>0.88597863643973607</v>
      </c>
      <c r="G80" s="5"/>
    </row>
    <row r="81" spans="1:7" x14ac:dyDescent="0.25">
      <c r="A81" s="9" t="s">
        <v>45</v>
      </c>
      <c r="B81" s="4">
        <v>211878.69</v>
      </c>
      <c r="C81" s="4"/>
      <c r="D81" s="4"/>
      <c r="E81" s="4">
        <v>247812.56</v>
      </c>
      <c r="F81" s="5">
        <f t="shared" si="4"/>
        <v>1.1695964327512125</v>
      </c>
      <c r="G81" s="5"/>
    </row>
    <row r="82" spans="1:7" x14ac:dyDescent="0.25">
      <c r="A82" s="12" t="s">
        <v>46</v>
      </c>
      <c r="B82" s="4">
        <v>1857.67</v>
      </c>
      <c r="C82" s="4"/>
      <c r="D82" s="4"/>
      <c r="E82" s="4">
        <v>1432.92</v>
      </c>
      <c r="F82" s="5">
        <f t="shared" si="4"/>
        <v>0.77135336200724569</v>
      </c>
      <c r="G82" s="5"/>
    </row>
    <row r="83" spans="1:7" x14ac:dyDescent="0.25">
      <c r="A83" s="12" t="s">
        <v>47</v>
      </c>
      <c r="B83" s="4">
        <v>210021.02</v>
      </c>
      <c r="C83" s="4"/>
      <c r="D83" s="4"/>
      <c r="E83" s="4">
        <v>246379.64</v>
      </c>
      <c r="F83" s="5">
        <f t="shared" si="4"/>
        <v>1.173118957331033</v>
      </c>
      <c r="G83" s="5"/>
    </row>
    <row r="84" spans="1:7" x14ac:dyDescent="0.25">
      <c r="A84" s="59" t="s">
        <v>48</v>
      </c>
      <c r="B84" s="56">
        <v>281832.24</v>
      </c>
      <c r="C84" s="56">
        <v>352823.12</v>
      </c>
      <c r="D84" s="56">
        <v>352823.12</v>
      </c>
      <c r="E84" s="56">
        <v>347991.87</v>
      </c>
      <c r="F84" s="57">
        <f t="shared" si="4"/>
        <v>1.2347482672670806</v>
      </c>
      <c r="G84" s="57">
        <f t="shared" si="5"/>
        <v>0.98630687807533701</v>
      </c>
    </row>
    <row r="85" spans="1:7" x14ac:dyDescent="0.25">
      <c r="A85" s="9" t="s">
        <v>49</v>
      </c>
      <c r="B85" s="4">
        <v>71048.399999999994</v>
      </c>
      <c r="C85" s="4"/>
      <c r="D85" s="4"/>
      <c r="E85" s="4">
        <v>75245.67</v>
      </c>
      <c r="F85" s="5">
        <f t="shared" si="4"/>
        <v>1.0590762072052291</v>
      </c>
      <c r="G85" s="5"/>
    </row>
    <row r="86" spans="1:7" x14ac:dyDescent="0.25">
      <c r="A86" s="12" t="s">
        <v>50</v>
      </c>
      <c r="B86" s="4">
        <v>2684.86</v>
      </c>
      <c r="C86" s="4"/>
      <c r="D86" s="4"/>
      <c r="E86" s="4">
        <v>4021.12</v>
      </c>
      <c r="F86" s="5">
        <f t="shared" si="4"/>
        <v>1.4977019285921798</v>
      </c>
      <c r="G86" s="5"/>
    </row>
    <row r="87" spans="1:7" x14ac:dyDescent="0.25">
      <c r="A87" s="12" t="s">
        <v>51</v>
      </c>
      <c r="B87" s="4">
        <v>34100.879999999997</v>
      </c>
      <c r="C87" s="4"/>
      <c r="D87" s="4"/>
      <c r="E87" s="4">
        <v>39135.46</v>
      </c>
      <c r="F87" s="5">
        <f t="shared" si="4"/>
        <v>1.1476378322201657</v>
      </c>
      <c r="G87" s="5"/>
    </row>
    <row r="88" spans="1:7" x14ac:dyDescent="0.25">
      <c r="A88" s="12" t="s">
        <v>52</v>
      </c>
      <c r="B88" s="4">
        <v>34222.660000000003</v>
      </c>
      <c r="C88" s="4"/>
      <c r="D88" s="4"/>
      <c r="E88" s="4">
        <v>32089.09</v>
      </c>
      <c r="F88" s="5">
        <f t="shared" si="4"/>
        <v>0.93765621959251555</v>
      </c>
      <c r="G88" s="5"/>
    </row>
    <row r="89" spans="1:7" x14ac:dyDescent="0.25">
      <c r="A89" s="12" t="s">
        <v>53</v>
      </c>
      <c r="B89" s="4">
        <v>40</v>
      </c>
      <c r="C89" s="4"/>
      <c r="D89" s="4"/>
      <c r="E89" s="4">
        <v>0</v>
      </c>
      <c r="F89" s="5">
        <f t="shared" si="4"/>
        <v>0</v>
      </c>
      <c r="G89" s="5"/>
    </row>
    <row r="90" spans="1:7" x14ac:dyDescent="0.25">
      <c r="A90" s="9" t="s">
        <v>54</v>
      </c>
      <c r="B90" s="4">
        <v>112516.31</v>
      </c>
      <c r="C90" s="4"/>
      <c r="D90" s="4"/>
      <c r="E90" s="4">
        <v>111635</v>
      </c>
      <c r="F90" s="5">
        <f t="shared" si="4"/>
        <v>0.9921672689052814</v>
      </c>
      <c r="G90" s="5"/>
    </row>
    <row r="91" spans="1:7" x14ac:dyDescent="0.25">
      <c r="A91" s="12" t="s">
        <v>55</v>
      </c>
      <c r="B91" s="4">
        <v>15035.53</v>
      </c>
      <c r="C91" s="4"/>
      <c r="D91" s="4"/>
      <c r="E91" s="4">
        <v>16994.009999999998</v>
      </c>
      <c r="F91" s="5">
        <f t="shared" si="4"/>
        <v>1.1302567983968639</v>
      </c>
      <c r="G91" s="5"/>
    </row>
    <row r="92" spans="1:7" x14ac:dyDescent="0.25">
      <c r="A92" s="12" t="s">
        <v>56</v>
      </c>
      <c r="B92" s="4">
        <v>58498.21</v>
      </c>
      <c r="C92" s="4"/>
      <c r="D92" s="4"/>
      <c r="E92" s="4">
        <v>62540.480000000003</v>
      </c>
      <c r="F92" s="5">
        <f t="shared" si="4"/>
        <v>1.0691007468433651</v>
      </c>
      <c r="G92" s="5"/>
    </row>
    <row r="93" spans="1:7" x14ac:dyDescent="0.25">
      <c r="A93" s="12" t="s">
        <v>57</v>
      </c>
      <c r="B93" s="4">
        <v>35183.68</v>
      </c>
      <c r="C93" s="4"/>
      <c r="D93" s="4"/>
      <c r="E93" s="4">
        <v>29839.71</v>
      </c>
      <c r="F93" s="5">
        <f t="shared" si="4"/>
        <v>0.84811224977034805</v>
      </c>
      <c r="G93" s="5"/>
    </row>
    <row r="94" spans="1:7" x14ac:dyDescent="0.25">
      <c r="A94" s="12" t="s">
        <v>58</v>
      </c>
      <c r="B94" s="4">
        <v>2294.5</v>
      </c>
      <c r="C94" s="4"/>
      <c r="D94" s="4"/>
      <c r="E94" s="4">
        <v>1812.41</v>
      </c>
      <c r="F94" s="5">
        <f t="shared" si="4"/>
        <v>0.78989322292438446</v>
      </c>
      <c r="G94" s="5"/>
    </row>
    <row r="95" spans="1:7" x14ac:dyDescent="0.25">
      <c r="A95" s="12" t="s">
        <v>59</v>
      </c>
      <c r="B95" s="4">
        <v>1332.89</v>
      </c>
      <c r="C95" s="4"/>
      <c r="D95" s="4"/>
      <c r="E95" s="4">
        <v>233.41</v>
      </c>
      <c r="F95" s="5">
        <f t="shared" si="4"/>
        <v>0.17511572597888797</v>
      </c>
      <c r="G95" s="5"/>
    </row>
    <row r="96" spans="1:7" x14ac:dyDescent="0.25">
      <c r="A96" s="12" t="s">
        <v>60</v>
      </c>
      <c r="B96" s="4">
        <v>171.5</v>
      </c>
      <c r="C96" s="4"/>
      <c r="D96" s="4"/>
      <c r="E96" s="4">
        <v>214.98</v>
      </c>
      <c r="F96" s="5">
        <f t="shared" si="4"/>
        <v>1.2535276967930029</v>
      </c>
      <c r="G96" s="5"/>
    </row>
    <row r="97" spans="1:7" x14ac:dyDescent="0.25">
      <c r="A97" s="9" t="s">
        <v>61</v>
      </c>
      <c r="B97" s="4">
        <v>94842.28</v>
      </c>
      <c r="C97" s="4"/>
      <c r="D97" s="4"/>
      <c r="E97" s="4">
        <v>159823.51999999999</v>
      </c>
      <c r="F97" s="5">
        <f t="shared" si="4"/>
        <v>1.6851505467814565</v>
      </c>
      <c r="G97" s="5"/>
    </row>
    <row r="98" spans="1:7" x14ac:dyDescent="0.25">
      <c r="A98" s="12" t="s">
        <v>62</v>
      </c>
      <c r="B98" s="4">
        <v>17419.259999999998</v>
      </c>
      <c r="C98" s="4"/>
      <c r="D98" s="4"/>
      <c r="E98" s="4">
        <v>24810.240000000002</v>
      </c>
      <c r="F98" s="5">
        <f t="shared" si="4"/>
        <v>1.4242993100740218</v>
      </c>
      <c r="G98" s="5"/>
    </row>
    <row r="99" spans="1:7" x14ac:dyDescent="0.25">
      <c r="A99" s="12" t="s">
        <v>63</v>
      </c>
      <c r="B99" s="4">
        <v>7153.54</v>
      </c>
      <c r="C99" s="4"/>
      <c r="D99" s="4"/>
      <c r="E99" s="4">
        <v>52907.68</v>
      </c>
      <c r="F99" s="5">
        <f t="shared" si="4"/>
        <v>7.3960137218775603</v>
      </c>
      <c r="G99" s="5"/>
    </row>
    <row r="100" spans="1:7" x14ac:dyDescent="0.25">
      <c r="A100" s="12" t="s">
        <v>179</v>
      </c>
      <c r="B100" s="4">
        <v>780</v>
      </c>
      <c r="C100" s="4"/>
      <c r="D100" s="4"/>
      <c r="E100" s="4">
        <v>830</v>
      </c>
      <c r="F100" s="5">
        <f t="shared" si="4"/>
        <v>1.0641025641025641</v>
      </c>
      <c r="G100" s="5"/>
    </row>
    <row r="101" spans="1:7" x14ac:dyDescent="0.25">
      <c r="A101" s="12" t="s">
        <v>64</v>
      </c>
      <c r="B101" s="4">
        <v>12515.44</v>
      </c>
      <c r="C101" s="4"/>
      <c r="D101" s="4"/>
      <c r="E101" s="4">
        <v>13066.92</v>
      </c>
      <c r="F101" s="5">
        <f t="shared" si="4"/>
        <v>1.0440639721815612</v>
      </c>
      <c r="G101" s="5"/>
    </row>
    <row r="102" spans="1:7" x14ac:dyDescent="0.25">
      <c r="A102" s="12" t="s">
        <v>65</v>
      </c>
      <c r="B102" s="4">
        <v>4291.54</v>
      </c>
      <c r="C102" s="4"/>
      <c r="D102" s="4"/>
      <c r="E102" s="4">
        <v>5507.69</v>
      </c>
      <c r="F102" s="5">
        <f t="shared" si="4"/>
        <v>1.2833831212105677</v>
      </c>
      <c r="G102" s="5"/>
    </row>
    <row r="103" spans="1:7" x14ac:dyDescent="0.25">
      <c r="A103" s="12" t="s">
        <v>66</v>
      </c>
      <c r="B103" s="4">
        <v>2048.6999999999998</v>
      </c>
      <c r="C103" s="4"/>
      <c r="D103" s="4"/>
      <c r="E103" s="4">
        <v>7021.59</v>
      </c>
      <c r="F103" s="5">
        <f t="shared" si="4"/>
        <v>3.4273392883291849</v>
      </c>
      <c r="G103" s="5"/>
    </row>
    <row r="104" spans="1:7" x14ac:dyDescent="0.25">
      <c r="A104" s="12" t="s">
        <v>67</v>
      </c>
      <c r="B104" s="4">
        <v>3987.71</v>
      </c>
      <c r="C104" s="4"/>
      <c r="D104" s="4"/>
      <c r="E104" s="4">
        <v>4880.01</v>
      </c>
      <c r="F104" s="5">
        <f t="shared" si="4"/>
        <v>1.2237625103129366</v>
      </c>
      <c r="G104" s="5"/>
    </row>
    <row r="105" spans="1:7" x14ac:dyDescent="0.25">
      <c r="A105" s="12" t="s">
        <v>68</v>
      </c>
      <c r="B105" s="4">
        <v>46646.09</v>
      </c>
      <c r="C105" s="4"/>
      <c r="D105" s="4"/>
      <c r="E105" s="4">
        <v>50799.39</v>
      </c>
      <c r="F105" s="5">
        <f t="shared" si="4"/>
        <v>1.0890385453528904</v>
      </c>
      <c r="G105" s="5"/>
    </row>
    <row r="106" spans="1:7" x14ac:dyDescent="0.25">
      <c r="A106" s="9" t="s">
        <v>69</v>
      </c>
      <c r="B106" s="4">
        <v>3425.25</v>
      </c>
      <c r="C106" s="4"/>
      <c r="D106" s="4"/>
      <c r="E106" s="4">
        <v>1287.68</v>
      </c>
      <c r="F106" s="5">
        <f t="shared" si="4"/>
        <v>0.37593752280855414</v>
      </c>
      <c r="G106" s="5"/>
    </row>
    <row r="107" spans="1:7" x14ac:dyDescent="0.25">
      <c r="A107" s="12" t="s">
        <v>70</v>
      </c>
      <c r="B107" s="4">
        <v>1568.22</v>
      </c>
      <c r="C107" s="4"/>
      <c r="D107" s="4"/>
      <c r="E107" s="4">
        <v>0</v>
      </c>
      <c r="F107" s="5">
        <f t="shared" si="4"/>
        <v>0</v>
      </c>
      <c r="G107" s="5"/>
    </row>
    <row r="108" spans="1:7" x14ac:dyDescent="0.25">
      <c r="A108" s="12" t="s">
        <v>71</v>
      </c>
      <c r="B108" s="4">
        <v>188.09</v>
      </c>
      <c r="C108" s="4"/>
      <c r="D108" s="4"/>
      <c r="E108" s="4">
        <v>220</v>
      </c>
      <c r="F108" s="5">
        <f t="shared" ref="F108:F137" si="6">E108/B108</f>
        <v>1.169652825774895</v>
      </c>
      <c r="G108" s="5"/>
    </row>
    <row r="109" spans="1:7" x14ac:dyDescent="0.25">
      <c r="A109" s="12" t="s">
        <v>72</v>
      </c>
      <c r="B109" s="4">
        <v>171.24</v>
      </c>
      <c r="C109" s="4"/>
      <c r="D109" s="4"/>
      <c r="E109" s="4">
        <v>208.41</v>
      </c>
      <c r="F109" s="5">
        <f t="shared" si="6"/>
        <v>1.2170637701471618</v>
      </c>
      <c r="G109" s="5"/>
    </row>
    <row r="110" spans="1:7" x14ac:dyDescent="0.25">
      <c r="A110" s="12" t="s">
        <v>73</v>
      </c>
      <c r="B110" s="4">
        <v>1497.7</v>
      </c>
      <c r="C110" s="4"/>
      <c r="D110" s="4"/>
      <c r="E110" s="4">
        <v>859.27</v>
      </c>
      <c r="F110" s="5">
        <f t="shared" si="6"/>
        <v>0.57372638045002333</v>
      </c>
      <c r="G110" s="5"/>
    </row>
    <row r="111" spans="1:7" x14ac:dyDescent="0.25">
      <c r="A111" s="59" t="s">
        <v>74</v>
      </c>
      <c r="B111" s="56">
        <v>240.13</v>
      </c>
      <c r="C111" s="56">
        <v>230</v>
      </c>
      <c r="D111" s="56">
        <v>230</v>
      </c>
      <c r="E111" s="56">
        <v>229.02</v>
      </c>
      <c r="F111" s="57">
        <f t="shared" si="6"/>
        <v>0.95373339441136062</v>
      </c>
      <c r="G111" s="57">
        <f t="shared" ref="G111:G137" si="7">E111/D111</f>
        <v>0.99573913043478268</v>
      </c>
    </row>
    <row r="112" spans="1:7" x14ac:dyDescent="0.25">
      <c r="A112" s="9" t="s">
        <v>75</v>
      </c>
      <c r="B112" s="4">
        <v>240.13</v>
      </c>
      <c r="C112" s="4"/>
      <c r="D112" s="4"/>
      <c r="E112" s="4">
        <v>229.02</v>
      </c>
      <c r="F112" s="5">
        <f t="shared" si="6"/>
        <v>0.95373339441136062</v>
      </c>
      <c r="G112" s="5"/>
    </row>
    <row r="113" spans="1:7" x14ac:dyDescent="0.25">
      <c r="A113" s="12" t="s">
        <v>76</v>
      </c>
      <c r="B113" s="4">
        <v>240.13</v>
      </c>
      <c r="C113" s="4"/>
      <c r="D113" s="4"/>
      <c r="E113" s="4">
        <v>229.02</v>
      </c>
      <c r="F113" s="5">
        <f t="shared" si="6"/>
        <v>0.95373339441136062</v>
      </c>
      <c r="G113" s="5"/>
    </row>
    <row r="114" spans="1:7" x14ac:dyDescent="0.25">
      <c r="A114" s="59" t="s">
        <v>77</v>
      </c>
      <c r="B114" s="56">
        <v>15742.64</v>
      </c>
      <c r="C114" s="56">
        <v>17305</v>
      </c>
      <c r="D114" s="56">
        <v>17305</v>
      </c>
      <c r="E114" s="56">
        <v>14714.78</v>
      </c>
      <c r="F114" s="57">
        <f t="shared" si="6"/>
        <v>0.93470853681466393</v>
      </c>
      <c r="G114" s="57">
        <f t="shared" si="7"/>
        <v>0.85031956082057214</v>
      </c>
    </row>
    <row r="115" spans="1:7" x14ac:dyDescent="0.25">
      <c r="A115" s="9" t="s">
        <v>78</v>
      </c>
      <c r="B115" s="4">
        <v>15742.64</v>
      </c>
      <c r="C115" s="4"/>
      <c r="D115" s="4"/>
      <c r="E115" s="4">
        <v>14714.78</v>
      </c>
      <c r="F115" s="5">
        <f t="shared" si="6"/>
        <v>0.93470853681466393</v>
      </c>
      <c r="G115" s="5"/>
    </row>
    <row r="116" spans="1:7" x14ac:dyDescent="0.25">
      <c r="A116" s="12" t="s">
        <v>79</v>
      </c>
      <c r="B116" s="4">
        <v>15742.64</v>
      </c>
      <c r="C116" s="4"/>
      <c r="D116" s="4"/>
      <c r="E116" s="4">
        <v>14714.78</v>
      </c>
      <c r="F116" s="5">
        <f t="shared" si="6"/>
        <v>0.93470853681466393</v>
      </c>
      <c r="G116" s="5"/>
    </row>
    <row r="117" spans="1:7" x14ac:dyDescent="0.25">
      <c r="A117" s="59" t="s">
        <v>80</v>
      </c>
      <c r="B117" s="56">
        <v>637.54999999999995</v>
      </c>
      <c r="C117" s="56">
        <v>670.73</v>
      </c>
      <c r="D117" s="56">
        <v>670.73</v>
      </c>
      <c r="E117" s="56">
        <v>670.73</v>
      </c>
      <c r="F117" s="57">
        <f t="shared" si="6"/>
        <v>1.0520429770214101</v>
      </c>
      <c r="G117" s="57">
        <f t="shared" si="7"/>
        <v>1</v>
      </c>
    </row>
    <row r="118" spans="1:7" x14ac:dyDescent="0.25">
      <c r="A118" s="9" t="s">
        <v>81</v>
      </c>
      <c r="B118" s="4">
        <v>637.54999999999995</v>
      </c>
      <c r="C118" s="4"/>
      <c r="D118" s="4"/>
      <c r="E118" s="4">
        <v>670.73</v>
      </c>
      <c r="F118" s="5">
        <f t="shared" si="6"/>
        <v>1.0520429770214101</v>
      </c>
      <c r="G118" s="5"/>
    </row>
    <row r="119" spans="1:7" x14ac:dyDescent="0.25">
      <c r="A119" s="12" t="s">
        <v>82</v>
      </c>
      <c r="B119" s="4">
        <v>637.54999999999995</v>
      </c>
      <c r="C119" s="4"/>
      <c r="D119" s="4"/>
      <c r="E119" s="4">
        <v>670.73</v>
      </c>
      <c r="F119" s="5">
        <f t="shared" si="6"/>
        <v>1.0520429770214101</v>
      </c>
      <c r="G119" s="5"/>
    </row>
    <row r="120" spans="1:7" s="25" customFormat="1" x14ac:dyDescent="0.25">
      <c r="A120" s="45" t="s">
        <v>83</v>
      </c>
      <c r="B120" s="46">
        <v>15521.95</v>
      </c>
      <c r="C120" s="46">
        <v>16747.87</v>
      </c>
      <c r="D120" s="46">
        <v>16747.87</v>
      </c>
      <c r="E120" s="46">
        <v>15425.96</v>
      </c>
      <c r="F120" s="47">
        <f t="shared" si="6"/>
        <v>0.99381585432242714</v>
      </c>
      <c r="G120" s="47">
        <f t="shared" si="7"/>
        <v>0.9210699629266289</v>
      </c>
    </row>
    <row r="121" spans="1:7" x14ac:dyDescent="0.25">
      <c r="A121" s="59" t="s">
        <v>84</v>
      </c>
      <c r="B121" s="56">
        <v>15521.95</v>
      </c>
      <c r="C121" s="56">
        <v>16747.87</v>
      </c>
      <c r="D121" s="56">
        <v>16747.87</v>
      </c>
      <c r="E121" s="56">
        <v>15425.96</v>
      </c>
      <c r="F121" s="57">
        <f t="shared" si="6"/>
        <v>0.99381585432242714</v>
      </c>
      <c r="G121" s="57">
        <f t="shared" si="7"/>
        <v>0.9210699629266289</v>
      </c>
    </row>
    <row r="122" spans="1:7" x14ac:dyDescent="0.25">
      <c r="A122" s="9" t="s">
        <v>85</v>
      </c>
      <c r="B122" s="4">
        <v>10311.49</v>
      </c>
      <c r="C122" s="4"/>
      <c r="D122" s="4"/>
      <c r="E122" s="4">
        <v>10733.55</v>
      </c>
      <c r="F122" s="5">
        <f t="shared" si="6"/>
        <v>1.0409310390641895</v>
      </c>
      <c r="G122" s="5"/>
    </row>
    <row r="123" spans="1:7" x14ac:dyDescent="0.25">
      <c r="A123" s="12" t="s">
        <v>86</v>
      </c>
      <c r="B123" s="4">
        <v>4533.5</v>
      </c>
      <c r="C123" s="4"/>
      <c r="D123" s="4"/>
      <c r="E123" s="4">
        <v>6185.95</v>
      </c>
      <c r="F123" s="5">
        <f t="shared" si="6"/>
        <v>1.3644976287636483</v>
      </c>
      <c r="G123" s="5"/>
    </row>
    <row r="124" spans="1:7" x14ac:dyDescent="0.25">
      <c r="A124" s="12" t="s">
        <v>87</v>
      </c>
      <c r="B124" s="4">
        <v>956.7</v>
      </c>
      <c r="C124" s="4"/>
      <c r="D124" s="4"/>
      <c r="E124" s="4">
        <v>0</v>
      </c>
      <c r="F124" s="5">
        <f t="shared" si="6"/>
        <v>0</v>
      </c>
      <c r="G124" s="5"/>
    </row>
    <row r="125" spans="1:7" x14ac:dyDescent="0.25">
      <c r="A125" s="12" t="s">
        <v>88</v>
      </c>
      <c r="B125" s="4">
        <v>4821.29</v>
      </c>
      <c r="C125" s="4"/>
      <c r="D125" s="4"/>
      <c r="E125" s="4">
        <v>4197.6000000000004</v>
      </c>
      <c r="F125" s="5">
        <f t="shared" si="6"/>
        <v>0.87063835612460572</v>
      </c>
      <c r="G125" s="5"/>
    </row>
    <row r="126" spans="1:7" x14ac:dyDescent="0.25">
      <c r="A126" s="12" t="s">
        <v>89</v>
      </c>
      <c r="B126" s="4">
        <v>0</v>
      </c>
      <c r="C126" s="4"/>
      <c r="D126" s="4"/>
      <c r="E126" s="4">
        <v>350</v>
      </c>
      <c r="F126" s="5"/>
      <c r="G126" s="5"/>
    </row>
    <row r="127" spans="1:7" x14ac:dyDescent="0.25">
      <c r="A127" s="9" t="s">
        <v>90</v>
      </c>
      <c r="B127" s="4">
        <v>5210.46</v>
      </c>
      <c r="C127" s="4"/>
      <c r="D127" s="4"/>
      <c r="E127" s="4">
        <v>4692.41</v>
      </c>
      <c r="F127" s="5">
        <f t="shared" si="6"/>
        <v>0.9005749972171363</v>
      </c>
      <c r="G127" s="5"/>
    </row>
    <row r="128" spans="1:7" x14ac:dyDescent="0.25">
      <c r="A128" s="12" t="s">
        <v>91</v>
      </c>
      <c r="B128" s="4">
        <v>5210.46</v>
      </c>
      <c r="C128" s="4"/>
      <c r="D128" s="4"/>
      <c r="E128" s="4">
        <v>4692.41</v>
      </c>
      <c r="F128" s="5">
        <f t="shared" si="6"/>
        <v>0.9005749972171363</v>
      </c>
      <c r="G128" s="5"/>
    </row>
    <row r="129" spans="1:7" s="24" customFormat="1" x14ac:dyDescent="0.25">
      <c r="A129" s="45" t="s">
        <v>92</v>
      </c>
      <c r="B129" s="46">
        <f>B73+B120</f>
        <v>1856167.8099999998</v>
      </c>
      <c r="C129" s="46">
        <f>C73+C120</f>
        <v>2243070.02</v>
      </c>
      <c r="D129" s="46">
        <f>D73+D120</f>
        <v>2243070.02</v>
      </c>
      <c r="E129" s="46">
        <f>E73+E120</f>
        <v>2170962.48</v>
      </c>
      <c r="F129" s="47">
        <f t="shared" si="6"/>
        <v>1.1695938633910477</v>
      </c>
      <c r="G129" s="47">
        <f t="shared" si="7"/>
        <v>0.96785319256328872</v>
      </c>
    </row>
    <row r="130" spans="1:7" x14ac:dyDescent="0.25">
      <c r="A130" s="55" t="s">
        <v>14</v>
      </c>
      <c r="B130" s="56">
        <f>B47</f>
        <v>1865209.71</v>
      </c>
      <c r="C130" s="56">
        <f>C47</f>
        <v>2226052.52</v>
      </c>
      <c r="D130" s="56">
        <f>D47</f>
        <v>2226052.52</v>
      </c>
      <c r="E130" s="56">
        <f>E47</f>
        <v>2044491.5299999998</v>
      </c>
      <c r="F130" s="57">
        <f t="shared" si="6"/>
        <v>1.0961188541099756</v>
      </c>
      <c r="G130" s="57">
        <f t="shared" si="7"/>
        <v>0.91843813729965351</v>
      </c>
    </row>
    <row r="131" spans="1:7" x14ac:dyDescent="0.25">
      <c r="A131" s="55" t="s">
        <v>37</v>
      </c>
      <c r="B131" s="56">
        <f>B73</f>
        <v>1840645.8599999999</v>
      </c>
      <c r="C131" s="56">
        <f>C73</f>
        <v>2226322.15</v>
      </c>
      <c r="D131" s="56">
        <f>D73</f>
        <v>2226322.15</v>
      </c>
      <c r="E131" s="56">
        <f>E73</f>
        <v>2155536.52</v>
      </c>
      <c r="F131" s="57">
        <f t="shared" si="6"/>
        <v>1.1710761786626354</v>
      </c>
      <c r="G131" s="57">
        <f t="shared" si="7"/>
        <v>0.96820512700733818</v>
      </c>
    </row>
    <row r="132" spans="1:7" x14ac:dyDescent="0.25">
      <c r="A132" s="55" t="s">
        <v>83</v>
      </c>
      <c r="B132" s="56">
        <f>B120</f>
        <v>15521.95</v>
      </c>
      <c r="C132" s="56">
        <f>C120</f>
        <v>16747.87</v>
      </c>
      <c r="D132" s="56">
        <f>D120</f>
        <v>16747.87</v>
      </c>
      <c r="E132" s="56">
        <f>E120</f>
        <v>15425.96</v>
      </c>
      <c r="F132" s="57">
        <f t="shared" si="6"/>
        <v>0.99381585432242714</v>
      </c>
      <c r="G132" s="57">
        <f t="shared" si="7"/>
        <v>0.9210699629266289</v>
      </c>
    </row>
    <row r="133" spans="1:7" x14ac:dyDescent="0.25">
      <c r="A133" s="52" t="s">
        <v>93</v>
      </c>
      <c r="B133" s="53">
        <f>B130-B131-B132</f>
        <v>9041.9000000000924</v>
      </c>
      <c r="C133" s="53">
        <f t="shared" ref="C133:E133" si="8">C130-C131-C132</f>
        <v>-17017.499999999887</v>
      </c>
      <c r="D133" s="53">
        <f t="shared" si="8"/>
        <v>-17017.499999999887</v>
      </c>
      <c r="E133" s="53">
        <f t="shared" si="8"/>
        <v>-126470.95000000022</v>
      </c>
      <c r="F133" s="54">
        <f t="shared" si="6"/>
        <v>-13.987209546665957</v>
      </c>
      <c r="G133" s="54">
        <f t="shared" si="7"/>
        <v>7.431817246951729</v>
      </c>
    </row>
    <row r="134" spans="1:7" x14ac:dyDescent="0.25">
      <c r="A134" s="2" t="s">
        <v>94</v>
      </c>
      <c r="B134" s="4">
        <f>B130</f>
        <v>1865209.71</v>
      </c>
      <c r="C134" s="4">
        <f t="shared" ref="C134:E134" si="9">C130</f>
        <v>2226052.52</v>
      </c>
      <c r="D134" s="4">
        <f t="shared" si="9"/>
        <v>2226052.52</v>
      </c>
      <c r="E134" s="4">
        <f t="shared" si="9"/>
        <v>2044491.5299999998</v>
      </c>
      <c r="F134" s="5">
        <f t="shared" si="6"/>
        <v>1.0961188541099756</v>
      </c>
      <c r="G134" s="5">
        <f t="shared" si="7"/>
        <v>0.91843813729965351</v>
      </c>
    </row>
    <row r="135" spans="1:7" x14ac:dyDescent="0.25">
      <c r="A135" s="2" t="s">
        <v>95</v>
      </c>
      <c r="B135" s="4">
        <f>B131+B132</f>
        <v>1856167.8099999998</v>
      </c>
      <c r="C135" s="4">
        <f t="shared" ref="C135:E135" si="10">C131+C132</f>
        <v>2243070.02</v>
      </c>
      <c r="D135" s="4">
        <f t="shared" si="10"/>
        <v>2243070.02</v>
      </c>
      <c r="E135" s="4">
        <f t="shared" si="10"/>
        <v>2170962.48</v>
      </c>
      <c r="F135" s="5">
        <f t="shared" si="6"/>
        <v>1.1695938633910477</v>
      </c>
      <c r="G135" s="5">
        <f t="shared" si="7"/>
        <v>0.96785319256328872</v>
      </c>
    </row>
    <row r="136" spans="1:7" x14ac:dyDescent="0.25">
      <c r="A136" s="2" t="s">
        <v>96</v>
      </c>
      <c r="B136" s="4">
        <f>B134-B135</f>
        <v>9041.9000000001397</v>
      </c>
      <c r="C136" s="4">
        <f t="shared" ref="C136:E136" si="11">C134-C135</f>
        <v>-17017.5</v>
      </c>
      <c r="D136" s="4">
        <f t="shared" si="11"/>
        <v>-17017.5</v>
      </c>
      <c r="E136" s="4">
        <f t="shared" si="11"/>
        <v>-126470.95000000019</v>
      </c>
      <c r="F136" s="5">
        <f t="shared" si="6"/>
        <v>-13.987209546665881</v>
      </c>
      <c r="G136" s="5">
        <f t="shared" si="7"/>
        <v>7.4318172469516783</v>
      </c>
    </row>
    <row r="137" spans="1:7" x14ac:dyDescent="0.25">
      <c r="A137" s="52" t="s">
        <v>97</v>
      </c>
      <c r="B137" s="53">
        <f>B134-B135</f>
        <v>9041.9000000001397</v>
      </c>
      <c r="C137" s="53">
        <f t="shared" ref="C137:E137" si="12">C134-C135</f>
        <v>-17017.5</v>
      </c>
      <c r="D137" s="53">
        <f t="shared" si="12"/>
        <v>-17017.5</v>
      </c>
      <c r="E137" s="53">
        <f t="shared" si="12"/>
        <v>-126470.95000000019</v>
      </c>
      <c r="F137" s="54">
        <f t="shared" si="6"/>
        <v>-13.987209546665881</v>
      </c>
      <c r="G137" s="54">
        <f t="shared" si="7"/>
        <v>7.4318172469516783</v>
      </c>
    </row>
    <row r="139" spans="1:7" s="7" customFormat="1" ht="39" customHeight="1" x14ac:dyDescent="0.2">
      <c r="A139" s="6" t="s">
        <v>11</v>
      </c>
      <c r="B139" s="6" t="s">
        <v>183</v>
      </c>
      <c r="C139" s="6" t="s">
        <v>184</v>
      </c>
      <c r="D139" s="6" t="s">
        <v>185</v>
      </c>
      <c r="E139" s="6" t="s">
        <v>186</v>
      </c>
      <c r="F139" s="6" t="s">
        <v>12</v>
      </c>
      <c r="G139" s="6" t="s">
        <v>13</v>
      </c>
    </row>
    <row r="140" spans="1:7" s="1" customFormat="1" ht="10.5" customHeight="1" x14ac:dyDescent="0.2">
      <c r="A140" s="3">
        <v>1</v>
      </c>
      <c r="B140" s="3">
        <v>2</v>
      </c>
      <c r="C140" s="3">
        <v>3</v>
      </c>
      <c r="D140" s="3">
        <v>4</v>
      </c>
      <c r="E140" s="3">
        <v>5</v>
      </c>
      <c r="F140" s="3" t="s">
        <v>9</v>
      </c>
      <c r="G140" s="3" t="s">
        <v>10</v>
      </c>
    </row>
    <row r="141" spans="1:7" s="25" customFormat="1" x14ac:dyDescent="0.25">
      <c r="A141" s="45" t="s">
        <v>141</v>
      </c>
      <c r="B141" s="46">
        <f>B142</f>
        <v>7975.6</v>
      </c>
      <c r="C141" s="46">
        <f t="shared" ref="C141:E142" si="13">C142</f>
        <v>17017.5</v>
      </c>
      <c r="D141" s="46">
        <f t="shared" si="13"/>
        <v>17017.5</v>
      </c>
      <c r="E141" s="46">
        <f t="shared" si="13"/>
        <v>-114280.07999999999</v>
      </c>
      <c r="F141" s="47">
        <f t="shared" ref="F141:F145" si="14">E141/B141</f>
        <v>-14.328712573348712</v>
      </c>
      <c r="G141" s="47">
        <f t="shared" ref="G141:G145" si="15">E141/D141</f>
        <v>-6.7154446892904351</v>
      </c>
    </row>
    <row r="142" spans="1:7" x14ac:dyDescent="0.25">
      <c r="A142" s="9" t="s">
        <v>143</v>
      </c>
      <c r="B142" s="4">
        <f>B143</f>
        <v>7975.6</v>
      </c>
      <c r="C142" s="4">
        <f t="shared" si="13"/>
        <v>17017.5</v>
      </c>
      <c r="D142" s="4">
        <f t="shared" si="13"/>
        <v>17017.5</v>
      </c>
      <c r="E142" s="4">
        <f>E143+E144</f>
        <v>-114280.07999999999</v>
      </c>
      <c r="F142" s="5">
        <f t="shared" si="14"/>
        <v>-14.328712573348712</v>
      </c>
      <c r="G142" s="5">
        <f t="shared" si="15"/>
        <v>-6.7154446892904351</v>
      </c>
    </row>
    <row r="143" spans="1:7" x14ac:dyDescent="0.25">
      <c r="A143" s="79" t="s">
        <v>144</v>
      </c>
      <c r="B143" s="80">
        <v>7975.6</v>
      </c>
      <c r="C143" s="80">
        <v>17017.5</v>
      </c>
      <c r="D143" s="80">
        <v>17017.5</v>
      </c>
      <c r="E143" s="80">
        <v>21823.19</v>
      </c>
      <c r="F143" s="81">
        <f t="shared" si="14"/>
        <v>2.7362442951000547</v>
      </c>
      <c r="G143" s="5">
        <f t="shared" si="15"/>
        <v>1.2823969443220213</v>
      </c>
    </row>
    <row r="144" spans="1:7" x14ac:dyDescent="0.25">
      <c r="A144" s="79" t="s">
        <v>187</v>
      </c>
      <c r="B144" s="80">
        <v>0</v>
      </c>
      <c r="C144" s="80">
        <v>0</v>
      </c>
      <c r="D144" s="80">
        <v>0</v>
      </c>
      <c r="E144" s="80">
        <v>-136103.26999999999</v>
      </c>
      <c r="F144" s="81"/>
      <c r="G144" s="81"/>
    </row>
    <row r="145" spans="1:7" s="25" customFormat="1" x14ac:dyDescent="0.25">
      <c r="A145" s="45" t="s">
        <v>142</v>
      </c>
      <c r="B145" s="46">
        <f>B134+B141</f>
        <v>1873185.31</v>
      </c>
      <c r="C145" s="46">
        <f t="shared" ref="C145:D145" si="16">C134+C141</f>
        <v>2243070.02</v>
      </c>
      <c r="D145" s="46">
        <f t="shared" si="16"/>
        <v>2243070.02</v>
      </c>
      <c r="E145" s="46">
        <f>E134+E141</f>
        <v>1930211.4499999997</v>
      </c>
      <c r="F145" s="47">
        <f t="shared" si="14"/>
        <v>1.0304434055165634</v>
      </c>
      <c r="G145" s="47">
        <f t="shared" si="15"/>
        <v>0.86052215614740357</v>
      </c>
    </row>
    <row r="148" spans="1:7" x14ac:dyDescent="0.25">
      <c r="A148" s="82" t="s">
        <v>123</v>
      </c>
      <c r="B148" s="82"/>
      <c r="C148" s="82"/>
      <c r="D148" s="82"/>
      <c r="E148" s="82"/>
      <c r="F148" s="82"/>
      <c r="G148" s="82"/>
    </row>
    <row r="149" spans="1:7" s="19" customFormat="1" ht="11.25" x14ac:dyDescent="0.15"/>
    <row r="150" spans="1:7" s="21" customFormat="1" ht="39" customHeight="1" x14ac:dyDescent="0.15">
      <c r="A150" s="20" t="s">
        <v>11</v>
      </c>
      <c r="B150" s="20" t="s">
        <v>183</v>
      </c>
      <c r="C150" s="20" t="s">
        <v>184</v>
      </c>
      <c r="D150" s="20" t="s">
        <v>185</v>
      </c>
      <c r="E150" s="20" t="s">
        <v>186</v>
      </c>
      <c r="F150" s="20" t="s">
        <v>12</v>
      </c>
      <c r="G150" s="20" t="s">
        <v>13</v>
      </c>
    </row>
    <row r="151" spans="1:7" s="23" customFormat="1" ht="10.5" customHeight="1" x14ac:dyDescent="0.2">
      <c r="A151" s="22">
        <v>1</v>
      </c>
      <c r="B151" s="22">
        <v>2</v>
      </c>
      <c r="C151" s="22">
        <v>3</v>
      </c>
      <c r="D151" s="22">
        <v>4</v>
      </c>
      <c r="E151" s="22">
        <v>5</v>
      </c>
      <c r="F151" s="22" t="s">
        <v>9</v>
      </c>
      <c r="G151" s="22" t="s">
        <v>10</v>
      </c>
    </row>
    <row r="152" spans="1:7" s="19" customFormat="1" x14ac:dyDescent="0.25">
      <c r="A152" s="45" t="s">
        <v>139</v>
      </c>
      <c r="B152" s="46">
        <f>B153+B155+B157+B161+B165+B167</f>
        <v>1865209.7100000002</v>
      </c>
      <c r="C152" s="46">
        <f>C153+C155+C157+C161+C165+C167</f>
        <v>2226052.52</v>
      </c>
      <c r="D152" s="46">
        <f>D153+D155+D157+D161+D165+D167</f>
        <v>2226052.52</v>
      </c>
      <c r="E152" s="46">
        <f>E153+E155+E157+E161+E165+E167</f>
        <v>2044491.53</v>
      </c>
      <c r="F152" s="47">
        <f t="shared" ref="F152:F186" si="17">E152/B152</f>
        <v>1.0961188541099756</v>
      </c>
      <c r="G152" s="47">
        <f t="shared" ref="G152:G184" si="18">E152/D152</f>
        <v>0.91843813729965362</v>
      </c>
    </row>
    <row r="153" spans="1:7" x14ac:dyDescent="0.25">
      <c r="A153" s="55" t="s">
        <v>104</v>
      </c>
      <c r="B153" s="56">
        <f>B154</f>
        <v>17048.52</v>
      </c>
      <c r="C153" s="56">
        <f>C154</f>
        <v>15655.62</v>
      </c>
      <c r="D153" s="56">
        <f t="shared" ref="D153:E153" si="19">D154</f>
        <v>15655.62</v>
      </c>
      <c r="E153" s="56">
        <f t="shared" si="19"/>
        <v>10413.08</v>
      </c>
      <c r="F153" s="57">
        <f t="shared" si="17"/>
        <v>0.61079084870710187</v>
      </c>
      <c r="G153" s="57">
        <f t="shared" si="18"/>
        <v>0.66513367084791275</v>
      </c>
    </row>
    <row r="154" spans="1:7" x14ac:dyDescent="0.25">
      <c r="A154" s="9" t="s">
        <v>105</v>
      </c>
      <c r="B154" s="4">
        <v>17048.52</v>
      </c>
      <c r="C154" s="4">
        <v>15655.62</v>
      </c>
      <c r="D154" s="4">
        <v>15655.62</v>
      </c>
      <c r="E154" s="4">
        <v>10413.08</v>
      </c>
      <c r="F154" s="5">
        <f t="shared" si="17"/>
        <v>0.61079084870710187</v>
      </c>
      <c r="G154" s="5">
        <f t="shared" si="18"/>
        <v>0.66513367084791275</v>
      </c>
    </row>
    <row r="155" spans="1:7" x14ac:dyDescent="0.25">
      <c r="A155" s="55" t="s">
        <v>106</v>
      </c>
      <c r="B155" s="56">
        <f>B156</f>
        <v>1593.26</v>
      </c>
      <c r="C155" s="56">
        <f>C156</f>
        <v>2300</v>
      </c>
      <c r="D155" s="56">
        <f>D156</f>
        <v>2300</v>
      </c>
      <c r="E155" s="56">
        <f>E156</f>
        <v>2616.4299999999998</v>
      </c>
      <c r="F155" s="57">
        <f t="shared" si="17"/>
        <v>1.6421864604647074</v>
      </c>
      <c r="G155" s="57">
        <f t="shared" si="18"/>
        <v>1.137578260869565</v>
      </c>
    </row>
    <row r="156" spans="1:7" x14ac:dyDescent="0.25">
      <c r="A156" s="9" t="s">
        <v>107</v>
      </c>
      <c r="B156" s="4">
        <v>1593.26</v>
      </c>
      <c r="C156" s="4">
        <v>2300</v>
      </c>
      <c r="D156" s="4">
        <v>2300</v>
      </c>
      <c r="E156" s="4">
        <v>2616.4299999999998</v>
      </c>
      <c r="F156" s="5">
        <f t="shared" si="17"/>
        <v>1.6421864604647074</v>
      </c>
      <c r="G156" s="5">
        <f t="shared" si="18"/>
        <v>1.137578260869565</v>
      </c>
    </row>
    <row r="157" spans="1:7" x14ac:dyDescent="0.25">
      <c r="A157" s="55" t="s">
        <v>108</v>
      </c>
      <c r="B157" s="56">
        <f>B158+B159+B160</f>
        <v>169732.29</v>
      </c>
      <c r="C157" s="56">
        <f t="shared" ref="C157:E157" si="20">C158+C159+C160</f>
        <v>194178.14</v>
      </c>
      <c r="D157" s="56">
        <f t="shared" si="20"/>
        <v>194178.14</v>
      </c>
      <c r="E157" s="56">
        <f t="shared" si="20"/>
        <v>220919.86000000002</v>
      </c>
      <c r="F157" s="57">
        <f t="shared" si="17"/>
        <v>1.3015782677532954</v>
      </c>
      <c r="G157" s="57">
        <f t="shared" si="18"/>
        <v>1.1377174588241499</v>
      </c>
    </row>
    <row r="158" spans="1:7" x14ac:dyDescent="0.25">
      <c r="A158" s="9" t="s">
        <v>109</v>
      </c>
      <c r="B158" s="4">
        <v>87638.85</v>
      </c>
      <c r="C158" s="4">
        <v>98565</v>
      </c>
      <c r="D158" s="4">
        <v>98565</v>
      </c>
      <c r="E158" s="4">
        <v>89434.57</v>
      </c>
      <c r="F158" s="5">
        <f t="shared" si="17"/>
        <v>1.0204899995835182</v>
      </c>
      <c r="G158" s="5">
        <f t="shared" si="18"/>
        <v>0.90736640795414203</v>
      </c>
    </row>
    <row r="159" spans="1:7" x14ac:dyDescent="0.25">
      <c r="A159" s="9" t="s">
        <v>110</v>
      </c>
      <c r="B159" s="4">
        <v>82093.440000000002</v>
      </c>
      <c r="C159" s="4">
        <v>95613.14</v>
      </c>
      <c r="D159" s="4">
        <v>95613.14</v>
      </c>
      <c r="E159" s="4">
        <v>131485.29</v>
      </c>
      <c r="F159" s="5">
        <f t="shared" si="17"/>
        <v>1.6016540420282059</v>
      </c>
      <c r="G159" s="5">
        <f t="shared" si="18"/>
        <v>1.3751801269156103</v>
      </c>
    </row>
    <row r="160" spans="1:7" hidden="1" x14ac:dyDescent="0.25">
      <c r="A160" s="9" t="s">
        <v>111</v>
      </c>
      <c r="B160" s="4"/>
      <c r="C160" s="4"/>
      <c r="D160" s="4"/>
      <c r="E160" s="4"/>
      <c r="F160" s="5"/>
      <c r="G160" s="5"/>
    </row>
    <row r="161" spans="1:9" x14ac:dyDescent="0.25">
      <c r="A161" s="55" t="s">
        <v>112</v>
      </c>
      <c r="B161" s="56">
        <f>B162+B163+B164</f>
        <v>1661166.9100000001</v>
      </c>
      <c r="C161" s="56">
        <f t="shared" ref="C161:E161" si="21">C162+C163+C164</f>
        <v>2013918.76</v>
      </c>
      <c r="D161" s="56">
        <f t="shared" si="21"/>
        <v>2013918.76</v>
      </c>
      <c r="E161" s="56">
        <f t="shared" si="21"/>
        <v>1809878.43</v>
      </c>
      <c r="F161" s="57">
        <f t="shared" si="17"/>
        <v>1.089522322594302</v>
      </c>
      <c r="G161" s="57">
        <f t="shared" si="18"/>
        <v>0.89868492510591635</v>
      </c>
    </row>
    <row r="162" spans="1:9" x14ac:dyDescent="0.25">
      <c r="A162" s="9" t="s">
        <v>113</v>
      </c>
      <c r="B162" s="4">
        <v>8175.57</v>
      </c>
      <c r="C162" s="4">
        <v>10105.07</v>
      </c>
      <c r="D162" s="4">
        <v>10105.07</v>
      </c>
      <c r="E162" s="4">
        <v>9236.2999999999993</v>
      </c>
      <c r="F162" s="5">
        <f t="shared" si="17"/>
        <v>1.1297438588379769</v>
      </c>
      <c r="G162" s="5">
        <f t="shared" si="18"/>
        <v>0.91402632539903228</v>
      </c>
      <c r="I162" t="s">
        <v>181</v>
      </c>
    </row>
    <row r="163" spans="1:9" x14ac:dyDescent="0.25">
      <c r="A163" s="9" t="s">
        <v>114</v>
      </c>
      <c r="B163" s="4">
        <v>1650956.24</v>
      </c>
      <c r="C163" s="4">
        <v>2003545.56</v>
      </c>
      <c r="D163" s="4">
        <v>2003545.56</v>
      </c>
      <c r="E163" s="4">
        <v>1800642.13</v>
      </c>
      <c r="F163" s="5">
        <f t="shared" si="17"/>
        <v>1.0906661765910888</v>
      </c>
      <c r="G163" s="5">
        <f t="shared" si="18"/>
        <v>0.89872781829827708</v>
      </c>
    </row>
    <row r="164" spans="1:9" x14ac:dyDescent="0.25">
      <c r="A164" s="9" t="s">
        <v>119</v>
      </c>
      <c r="B164" s="4">
        <v>2035.1</v>
      </c>
      <c r="C164" s="4">
        <v>268.13</v>
      </c>
      <c r="D164" s="4">
        <v>268.13</v>
      </c>
      <c r="E164" s="4">
        <v>0</v>
      </c>
      <c r="F164" s="5">
        <f t="shared" si="17"/>
        <v>0</v>
      </c>
      <c r="G164" s="5">
        <f t="shared" si="18"/>
        <v>0</v>
      </c>
    </row>
    <row r="165" spans="1:9" x14ac:dyDescent="0.25">
      <c r="A165" s="55" t="s">
        <v>115</v>
      </c>
      <c r="B165" s="56">
        <f>B166</f>
        <v>14481.23</v>
      </c>
      <c r="C165" s="56">
        <f t="shared" ref="C165:E165" si="22">C166</f>
        <v>0</v>
      </c>
      <c r="D165" s="56">
        <f t="shared" si="22"/>
        <v>0</v>
      </c>
      <c r="E165" s="56">
        <f t="shared" si="22"/>
        <v>0</v>
      </c>
      <c r="F165" s="57">
        <f t="shared" si="17"/>
        <v>0</v>
      </c>
      <c r="G165" s="5"/>
    </row>
    <row r="166" spans="1:9" x14ac:dyDescent="0.25">
      <c r="A166" s="9" t="s">
        <v>116</v>
      </c>
      <c r="B166" s="4">
        <v>14481.23</v>
      </c>
      <c r="C166" s="4"/>
      <c r="D166" s="4"/>
      <c r="E166" s="4">
        <v>0</v>
      </c>
      <c r="F166" s="5">
        <f t="shared" si="17"/>
        <v>0</v>
      </c>
      <c r="G166" s="5"/>
    </row>
    <row r="167" spans="1:9" ht="30" x14ac:dyDescent="0.25">
      <c r="A167" s="58" t="s">
        <v>117</v>
      </c>
      <c r="B167" s="56">
        <f>B168</f>
        <v>1187.5</v>
      </c>
      <c r="C167" s="56">
        <f t="shared" ref="C167:E167" si="23">C168</f>
        <v>0</v>
      </c>
      <c r="D167" s="56">
        <f t="shared" si="23"/>
        <v>0</v>
      </c>
      <c r="E167" s="56">
        <f t="shared" si="23"/>
        <v>663.73</v>
      </c>
      <c r="F167" s="57">
        <f t="shared" si="17"/>
        <v>0.55893052631578954</v>
      </c>
      <c r="G167" s="5"/>
    </row>
    <row r="168" spans="1:9" ht="30" x14ac:dyDescent="0.25">
      <c r="A168" s="14" t="s">
        <v>118</v>
      </c>
      <c r="B168" s="4">
        <v>1187.5</v>
      </c>
      <c r="C168" s="4"/>
      <c r="D168" s="4"/>
      <c r="E168" s="4">
        <v>663.73</v>
      </c>
      <c r="F168" s="5">
        <f t="shared" si="17"/>
        <v>0.55893052631578954</v>
      </c>
      <c r="G168" s="5"/>
    </row>
    <row r="169" spans="1:9" s="19" customFormat="1" x14ac:dyDescent="0.25">
      <c r="A169" s="45" t="s">
        <v>140</v>
      </c>
      <c r="B169" s="46">
        <f>B170+B172+B174+B178+B182+B185</f>
        <v>1856167.81</v>
      </c>
      <c r="C169" s="46">
        <f>C170+C172+C174+C178+C182+C185</f>
        <v>2243070.02</v>
      </c>
      <c r="D169" s="46">
        <f>D170+D172+D174+D178+D182+D185</f>
        <v>2243070.02</v>
      </c>
      <c r="E169" s="46">
        <f>E170+E172+E174+E178+E182+E185</f>
        <v>2170962.48</v>
      </c>
      <c r="F169" s="47">
        <f t="shared" si="17"/>
        <v>1.1695938633910477</v>
      </c>
      <c r="G169" s="47">
        <f t="shared" si="18"/>
        <v>0.96785319256328872</v>
      </c>
    </row>
    <row r="170" spans="1:9" s="19" customFormat="1" x14ac:dyDescent="0.25">
      <c r="A170" s="55" t="s">
        <v>104</v>
      </c>
      <c r="B170" s="56">
        <f t="shared" ref="B170:E170" si="24">B171</f>
        <v>17048.52</v>
      </c>
      <c r="C170" s="56">
        <f t="shared" si="24"/>
        <v>15655.62</v>
      </c>
      <c r="D170" s="56">
        <f t="shared" si="24"/>
        <v>15655.62</v>
      </c>
      <c r="E170" s="56">
        <f t="shared" si="24"/>
        <v>12138.08</v>
      </c>
      <c r="F170" s="57">
        <f t="shared" si="17"/>
        <v>0.7119726521715668</v>
      </c>
      <c r="G170" s="57">
        <f t="shared" si="18"/>
        <v>0.77531774532084963</v>
      </c>
    </row>
    <row r="171" spans="1:9" s="19" customFormat="1" x14ac:dyDescent="0.25">
      <c r="A171" s="9" t="s">
        <v>105</v>
      </c>
      <c r="B171" s="4">
        <v>17048.52</v>
      </c>
      <c r="C171" s="4">
        <v>15655.62</v>
      </c>
      <c r="D171" s="4">
        <v>15655.62</v>
      </c>
      <c r="E171" s="4">
        <v>12138.08</v>
      </c>
      <c r="F171" s="5">
        <f t="shared" si="17"/>
        <v>0.7119726521715668</v>
      </c>
      <c r="G171" s="5">
        <f t="shared" si="18"/>
        <v>0.77531774532084963</v>
      </c>
    </row>
    <row r="172" spans="1:9" s="19" customFormat="1" x14ac:dyDescent="0.25">
      <c r="A172" s="55" t="s">
        <v>106</v>
      </c>
      <c r="B172" s="56">
        <f t="shared" ref="B172:E172" si="25">B173</f>
        <v>988</v>
      </c>
      <c r="C172" s="56">
        <f t="shared" si="25"/>
        <v>2300</v>
      </c>
      <c r="D172" s="56">
        <f t="shared" si="25"/>
        <v>2300</v>
      </c>
      <c r="E172" s="56">
        <f t="shared" si="25"/>
        <v>2616.4299999999998</v>
      </c>
      <c r="F172" s="57">
        <f t="shared" si="17"/>
        <v>2.6482085020242914</v>
      </c>
      <c r="G172" s="57">
        <f t="shared" si="18"/>
        <v>1.137578260869565</v>
      </c>
    </row>
    <row r="173" spans="1:9" s="19" customFormat="1" x14ac:dyDescent="0.25">
      <c r="A173" s="9" t="s">
        <v>107</v>
      </c>
      <c r="B173" s="4">
        <v>988</v>
      </c>
      <c r="C173" s="4">
        <v>2300</v>
      </c>
      <c r="D173" s="4">
        <v>2300</v>
      </c>
      <c r="E173" s="4">
        <v>2616.4299999999998</v>
      </c>
      <c r="F173" s="5">
        <f t="shared" si="17"/>
        <v>2.6482085020242914</v>
      </c>
      <c r="G173" s="5">
        <f t="shared" si="18"/>
        <v>1.137578260869565</v>
      </c>
    </row>
    <row r="174" spans="1:9" s="19" customFormat="1" x14ac:dyDescent="0.25">
      <c r="A174" s="55" t="s">
        <v>108</v>
      </c>
      <c r="B174" s="56">
        <f t="shared" ref="B174" si="26">B175+B176+B177</f>
        <v>167256.62999999998</v>
      </c>
      <c r="C174" s="56">
        <f t="shared" ref="C174:E174" si="27">C175+C176+C177</f>
        <v>196435.08000000002</v>
      </c>
      <c r="D174" s="56">
        <f t="shared" si="27"/>
        <v>196435.08000000002</v>
      </c>
      <c r="E174" s="56">
        <f t="shared" si="27"/>
        <v>225928.4</v>
      </c>
      <c r="F174" s="57">
        <f t="shared" si="17"/>
        <v>1.3507889044517998</v>
      </c>
      <c r="G174" s="57">
        <f t="shared" si="18"/>
        <v>1.1501428359944668</v>
      </c>
    </row>
    <row r="175" spans="1:9" s="19" customFormat="1" x14ac:dyDescent="0.25">
      <c r="A175" s="9" t="s">
        <v>109</v>
      </c>
      <c r="B175" s="4">
        <v>84147.86</v>
      </c>
      <c r="C175" s="4">
        <v>98565</v>
      </c>
      <c r="D175" s="4">
        <v>98565</v>
      </c>
      <c r="E175" s="4">
        <v>91486.09</v>
      </c>
      <c r="F175" s="5">
        <f t="shared" si="17"/>
        <v>1.0872063769654985</v>
      </c>
      <c r="G175" s="5">
        <f t="shared" si="18"/>
        <v>0.92818028712017442</v>
      </c>
    </row>
    <row r="176" spans="1:9" s="19" customFormat="1" x14ac:dyDescent="0.25">
      <c r="A176" s="9" t="s">
        <v>110</v>
      </c>
      <c r="B176" s="4">
        <v>82093.440000000002</v>
      </c>
      <c r="C176" s="4">
        <v>95613.14</v>
      </c>
      <c r="D176" s="4">
        <v>95613.14</v>
      </c>
      <c r="E176" s="4">
        <v>134045.9</v>
      </c>
      <c r="F176" s="5">
        <f t="shared" si="17"/>
        <v>1.6328454502576575</v>
      </c>
      <c r="G176" s="5">
        <f t="shared" si="18"/>
        <v>1.4019610693676621</v>
      </c>
    </row>
    <row r="177" spans="1:7" s="19" customFormat="1" x14ac:dyDescent="0.25">
      <c r="A177" s="9" t="s">
        <v>111</v>
      </c>
      <c r="B177" s="4">
        <v>1015.33</v>
      </c>
      <c r="C177" s="4">
        <v>2256.94</v>
      </c>
      <c r="D177" s="4">
        <v>2256.94</v>
      </c>
      <c r="E177" s="4">
        <v>396.41</v>
      </c>
      <c r="F177" s="5">
        <f t="shared" si="17"/>
        <v>0.39042478799996061</v>
      </c>
      <c r="G177" s="5">
        <f t="shared" si="18"/>
        <v>0.17564046895353888</v>
      </c>
    </row>
    <row r="178" spans="1:7" s="19" customFormat="1" x14ac:dyDescent="0.25">
      <c r="A178" s="55" t="s">
        <v>112</v>
      </c>
      <c r="B178" s="56">
        <f t="shared" ref="B178" si="28">B179+B180+B181</f>
        <v>1661473.08</v>
      </c>
      <c r="C178" s="56">
        <f t="shared" ref="C178:E178" si="29">C179+C180+C181</f>
        <v>2023375.51</v>
      </c>
      <c r="D178" s="56">
        <f t="shared" si="29"/>
        <v>2023375.51</v>
      </c>
      <c r="E178" s="56">
        <f t="shared" si="29"/>
        <v>1925258.5999999999</v>
      </c>
      <c r="F178" s="57">
        <f t="shared" si="17"/>
        <v>1.1587660511478162</v>
      </c>
      <c r="G178" s="57">
        <f t="shared" si="18"/>
        <v>0.95150830406166176</v>
      </c>
    </row>
    <row r="179" spans="1:7" s="19" customFormat="1" x14ac:dyDescent="0.25">
      <c r="A179" s="9" t="s">
        <v>113</v>
      </c>
      <c r="B179" s="4">
        <v>7602.02</v>
      </c>
      <c r="C179" s="4">
        <v>10105.07</v>
      </c>
      <c r="D179" s="4">
        <v>10105.07</v>
      </c>
      <c r="E179" s="4">
        <v>9667.92</v>
      </c>
      <c r="F179" s="5">
        <f t="shared" si="17"/>
        <v>1.2717567172935613</v>
      </c>
      <c r="G179" s="5">
        <f t="shared" si="18"/>
        <v>0.95673953767762132</v>
      </c>
    </row>
    <row r="180" spans="1:7" s="19" customFormat="1" x14ac:dyDescent="0.25">
      <c r="A180" s="9" t="s">
        <v>114</v>
      </c>
      <c r="B180" s="4">
        <v>1638731.56</v>
      </c>
      <c r="C180" s="4">
        <v>1982523.88</v>
      </c>
      <c r="D180" s="4">
        <v>1982523.88</v>
      </c>
      <c r="E180" s="4">
        <v>1896506.94</v>
      </c>
      <c r="F180" s="5">
        <f t="shared" si="17"/>
        <v>1.157301773086008</v>
      </c>
      <c r="G180" s="5">
        <f t="shared" si="18"/>
        <v>0.95661240660566471</v>
      </c>
    </row>
    <row r="181" spans="1:7" s="19" customFormat="1" x14ac:dyDescent="0.25">
      <c r="A181" s="9" t="s">
        <v>119</v>
      </c>
      <c r="B181" s="4">
        <v>15139.5</v>
      </c>
      <c r="C181" s="4">
        <v>30746.560000000001</v>
      </c>
      <c r="D181" s="4">
        <v>30746.560000000001</v>
      </c>
      <c r="E181" s="4">
        <v>19083.740000000002</v>
      </c>
      <c r="F181" s="5">
        <f t="shared" si="17"/>
        <v>1.2605264374649099</v>
      </c>
      <c r="G181" s="5">
        <f t="shared" si="18"/>
        <v>0.62067886618860779</v>
      </c>
    </row>
    <row r="182" spans="1:7" s="19" customFormat="1" x14ac:dyDescent="0.25">
      <c r="A182" s="55" t="s">
        <v>115</v>
      </c>
      <c r="B182" s="56">
        <f t="shared" ref="B182" si="30">B183+B184</f>
        <v>9401.58</v>
      </c>
      <c r="C182" s="56">
        <f t="shared" ref="C182:E182" si="31">C183+C184</f>
        <v>5303.81</v>
      </c>
      <c r="D182" s="56">
        <f t="shared" si="31"/>
        <v>5303.81</v>
      </c>
      <c r="E182" s="56">
        <f t="shared" si="31"/>
        <v>5020.97</v>
      </c>
      <c r="F182" s="57">
        <f t="shared" si="17"/>
        <v>0.53405597782500391</v>
      </c>
      <c r="G182" s="57">
        <f t="shared" si="18"/>
        <v>0.94667229783872342</v>
      </c>
    </row>
    <row r="183" spans="1:7" s="19" customFormat="1" x14ac:dyDescent="0.25">
      <c r="A183" s="9" t="s">
        <v>116</v>
      </c>
      <c r="B183" s="4">
        <v>9313.91</v>
      </c>
      <c r="C183" s="4"/>
      <c r="D183" s="4"/>
      <c r="E183" s="4">
        <v>0</v>
      </c>
      <c r="F183" s="5">
        <f t="shared" si="17"/>
        <v>0</v>
      </c>
      <c r="G183" s="5"/>
    </row>
    <row r="184" spans="1:7" s="19" customFormat="1" x14ac:dyDescent="0.25">
      <c r="A184" s="9" t="s">
        <v>120</v>
      </c>
      <c r="B184" s="4">
        <v>87.67</v>
      </c>
      <c r="C184" s="4">
        <v>5303.81</v>
      </c>
      <c r="D184" s="4">
        <v>5303.81</v>
      </c>
      <c r="E184" s="4">
        <v>5020.97</v>
      </c>
      <c r="F184" s="5">
        <f t="shared" si="17"/>
        <v>57.271244439374932</v>
      </c>
      <c r="G184" s="5">
        <f t="shared" si="18"/>
        <v>0.94667229783872342</v>
      </c>
    </row>
    <row r="185" spans="1:7" s="19" customFormat="1" ht="30" hidden="1" x14ac:dyDescent="0.25">
      <c r="A185" s="58" t="s">
        <v>117</v>
      </c>
      <c r="B185" s="56">
        <f>B186</f>
        <v>0</v>
      </c>
      <c r="C185" s="56">
        <f t="shared" ref="C185:E185" si="32">C186</f>
        <v>0</v>
      </c>
      <c r="D185" s="56">
        <f t="shared" si="32"/>
        <v>0</v>
      </c>
      <c r="E185" s="56">
        <f t="shared" si="32"/>
        <v>0</v>
      </c>
      <c r="F185" s="57" t="e">
        <f t="shared" si="17"/>
        <v>#DIV/0!</v>
      </c>
      <c r="G185" s="5"/>
    </row>
    <row r="186" spans="1:7" s="19" customFormat="1" ht="30" hidden="1" x14ac:dyDescent="0.25">
      <c r="A186" s="14" t="s">
        <v>118</v>
      </c>
      <c r="B186" s="4"/>
      <c r="C186" s="4"/>
      <c r="D186" s="4"/>
      <c r="E186" s="4"/>
      <c r="F186" s="5" t="e">
        <f t="shared" si="17"/>
        <v>#DIV/0!</v>
      </c>
      <c r="G186" s="5"/>
    </row>
    <row r="188" spans="1:7" s="16" customFormat="1" ht="11.25" x14ac:dyDescent="0.15">
      <c r="A188" s="87" t="s">
        <v>98</v>
      </c>
      <c r="B188" s="87"/>
      <c r="C188" s="87"/>
      <c r="D188" s="87"/>
      <c r="E188" s="87"/>
      <c r="F188" s="87"/>
      <c r="G188" s="87"/>
    </row>
    <row r="189" spans="1:7" s="16" customFormat="1" ht="11.25" x14ac:dyDescent="0.15"/>
    <row r="190" spans="1:7" s="17" customFormat="1" ht="39" customHeight="1" x14ac:dyDescent="0.15">
      <c r="A190" s="6" t="s">
        <v>11</v>
      </c>
      <c r="B190" s="6" t="s">
        <v>183</v>
      </c>
      <c r="C190" s="6" t="s">
        <v>184</v>
      </c>
      <c r="D190" s="6" t="s">
        <v>185</v>
      </c>
      <c r="E190" s="6" t="s">
        <v>186</v>
      </c>
      <c r="F190" s="6" t="s">
        <v>12</v>
      </c>
      <c r="G190" s="6" t="s">
        <v>13</v>
      </c>
    </row>
    <row r="191" spans="1:7" s="17" customFormat="1" ht="10.5" x14ac:dyDescent="0.15">
      <c r="A191" s="65">
        <v>1</v>
      </c>
      <c r="B191" s="65">
        <v>2</v>
      </c>
      <c r="C191" s="65">
        <v>3</v>
      </c>
      <c r="D191" s="65">
        <v>4</v>
      </c>
      <c r="E191" s="65">
        <v>5</v>
      </c>
      <c r="F191" s="65"/>
      <c r="G191" s="65"/>
    </row>
    <row r="192" spans="1:7" s="16" customFormat="1" x14ac:dyDescent="0.25">
      <c r="A192" s="52" t="s">
        <v>99</v>
      </c>
      <c r="B192" s="53">
        <f>B193</f>
        <v>1856167.81</v>
      </c>
      <c r="C192" s="53">
        <f t="shared" ref="C192:E192" si="33">C193</f>
        <v>2243070.02</v>
      </c>
      <c r="D192" s="53">
        <f t="shared" si="33"/>
        <v>2243070.02</v>
      </c>
      <c r="E192" s="53">
        <f t="shared" si="33"/>
        <v>2170962.48</v>
      </c>
      <c r="F192" s="54">
        <f t="shared" ref="F192:F195" si="34">E192/B192</f>
        <v>1.1695938633910477</v>
      </c>
      <c r="G192" s="54">
        <f t="shared" ref="G192:G195" si="35">E192/D192</f>
        <v>0.96785319256328872</v>
      </c>
    </row>
    <row r="193" spans="1:7" s="16" customFormat="1" x14ac:dyDescent="0.25">
      <c r="A193" s="55" t="s">
        <v>100</v>
      </c>
      <c r="B193" s="56">
        <f>B194+B195</f>
        <v>1856167.81</v>
      </c>
      <c r="C193" s="56">
        <f>C194+C195</f>
        <v>2243070.02</v>
      </c>
      <c r="D193" s="56">
        <f t="shared" ref="D193:E193" si="36">D194+D195</f>
        <v>2243070.02</v>
      </c>
      <c r="E193" s="56">
        <f t="shared" si="36"/>
        <v>2170962.48</v>
      </c>
      <c r="F193" s="57">
        <f t="shared" si="34"/>
        <v>1.1695938633910477</v>
      </c>
      <c r="G193" s="57">
        <f t="shared" si="35"/>
        <v>0.96785319256328872</v>
      </c>
    </row>
    <row r="194" spans="1:7" s="16" customFormat="1" x14ac:dyDescent="0.25">
      <c r="A194" s="2" t="s">
        <v>101</v>
      </c>
      <c r="B194" s="4">
        <v>1852292.31</v>
      </c>
      <c r="C194" s="4">
        <v>2239883.02</v>
      </c>
      <c r="D194" s="4">
        <v>2239883.02</v>
      </c>
      <c r="E194" s="4">
        <v>2168700.48</v>
      </c>
      <c r="F194" s="5">
        <f t="shared" si="34"/>
        <v>1.1708197827588023</v>
      </c>
      <c r="G194" s="5">
        <f t="shared" si="35"/>
        <v>0.96822042072536452</v>
      </c>
    </row>
    <row r="195" spans="1:7" s="16" customFormat="1" x14ac:dyDescent="0.25">
      <c r="A195" s="2" t="s">
        <v>102</v>
      </c>
      <c r="B195" s="4">
        <v>3875.5</v>
      </c>
      <c r="C195" s="4">
        <v>3187</v>
      </c>
      <c r="D195" s="4">
        <v>3187</v>
      </c>
      <c r="E195" s="4">
        <v>2262</v>
      </c>
      <c r="F195" s="5">
        <f t="shared" si="34"/>
        <v>0.58366662366146305</v>
      </c>
      <c r="G195" s="5">
        <f t="shared" si="35"/>
        <v>0.70975839347348602</v>
      </c>
    </row>
  </sheetData>
  <mergeCells count="11">
    <mergeCell ref="A148:G148"/>
    <mergeCell ref="A188:G188"/>
    <mergeCell ref="A18:G18"/>
    <mergeCell ref="A26:G26"/>
    <mergeCell ref="A33:G33"/>
    <mergeCell ref="A5:G5"/>
    <mergeCell ref="A3:G3"/>
    <mergeCell ref="A1:G1"/>
    <mergeCell ref="A6:G6"/>
    <mergeCell ref="A43:G43"/>
    <mergeCell ref="A41:G4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40" max="6" man="1"/>
    <brk id="147" max="6" man="1"/>
    <brk id="18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showGridLines="0" tabSelected="1" showWhiteSpace="0" zoomScaleNormal="100" workbookViewId="0">
      <selection activeCell="C206" sqref="C206"/>
    </sheetView>
  </sheetViews>
  <sheetFormatPr defaultRowHeight="11.25" x14ac:dyDescent="0.15"/>
  <cols>
    <col min="1" max="1" width="93.28515625" style="27" customWidth="1"/>
    <col min="2" max="2" width="12.7109375" style="27" customWidth="1"/>
    <col min="3" max="3" width="12.85546875" style="27" customWidth="1"/>
    <col min="4" max="4" width="13.28515625" style="27" customWidth="1"/>
    <col min="5" max="5" width="10.42578125" style="41" customWidth="1"/>
    <col min="6" max="16384" width="9.140625" style="27"/>
  </cols>
  <sheetData>
    <row r="1" spans="1:6" customFormat="1" ht="15" x14ac:dyDescent="0.25">
      <c r="A1" s="82" t="s">
        <v>145</v>
      </c>
      <c r="B1" s="82"/>
      <c r="C1" s="82"/>
      <c r="D1" s="82"/>
      <c r="E1" s="82"/>
      <c r="F1" s="42"/>
    </row>
    <row r="2" spans="1:6" customFormat="1" ht="15" x14ac:dyDescent="0.25">
      <c r="A2" s="42"/>
      <c r="B2" s="42"/>
      <c r="C2" s="42"/>
      <c r="D2" s="42"/>
      <c r="E2" s="42"/>
      <c r="F2" s="42"/>
    </row>
    <row r="3" spans="1:6" customFormat="1" ht="15" x14ac:dyDescent="0.25">
      <c r="A3" s="82" t="s">
        <v>146</v>
      </c>
      <c r="B3" s="82"/>
      <c r="C3" s="82"/>
      <c r="D3" s="82"/>
      <c r="E3" s="82"/>
      <c r="F3" s="42"/>
    </row>
    <row r="5" spans="1:6" s="30" customFormat="1" ht="35.25" customHeight="1" x14ac:dyDescent="0.15">
      <c r="A5" s="28" t="s">
        <v>11</v>
      </c>
      <c r="B5" s="28" t="s">
        <v>184</v>
      </c>
      <c r="C5" s="28" t="s">
        <v>185</v>
      </c>
      <c r="D5" s="28" t="s">
        <v>186</v>
      </c>
      <c r="E5" s="29" t="s">
        <v>147</v>
      </c>
    </row>
    <row r="6" spans="1:6" s="30" customFormat="1" ht="10.5" x14ac:dyDescent="0.15">
      <c r="A6" s="78">
        <v>1</v>
      </c>
      <c r="B6" s="78">
        <v>3</v>
      </c>
      <c r="C6" s="78">
        <v>4</v>
      </c>
      <c r="D6" s="78">
        <v>5</v>
      </c>
      <c r="E6" s="78">
        <v>6</v>
      </c>
    </row>
    <row r="7" spans="1:6" ht="12.75" x14ac:dyDescent="0.2">
      <c r="A7" s="31" t="s">
        <v>148</v>
      </c>
      <c r="B7" s="32">
        <f>B8</f>
        <v>2243070.02</v>
      </c>
      <c r="C7" s="32">
        <f t="shared" ref="C7:D7" si="0">C8</f>
        <v>2243070.02</v>
      </c>
      <c r="D7" s="32">
        <f t="shared" si="0"/>
        <v>2170962.48</v>
      </c>
      <c r="E7" s="33">
        <f>D7/C7</f>
        <v>0.96785319256328872</v>
      </c>
    </row>
    <row r="8" spans="1:6" ht="12.75" x14ac:dyDescent="0.2">
      <c r="A8" s="31" t="s">
        <v>149</v>
      </c>
      <c r="B8" s="32">
        <f>B9</f>
        <v>2243070.02</v>
      </c>
      <c r="C8" s="32">
        <f t="shared" ref="C8:D8" si="1">C9</f>
        <v>2243070.02</v>
      </c>
      <c r="D8" s="32">
        <f t="shared" si="1"/>
        <v>2170962.48</v>
      </c>
      <c r="E8" s="33">
        <f t="shared" ref="E8:E69" si="2">D8/C8</f>
        <v>0.96785319256328872</v>
      </c>
    </row>
    <row r="9" spans="1:6" ht="12.75" x14ac:dyDescent="0.2">
      <c r="A9" s="31" t="s">
        <v>150</v>
      </c>
      <c r="B9" s="32">
        <f>B24+B103+B184+B193</f>
        <v>2243070.02</v>
      </c>
      <c r="C9" s="32">
        <f>C24+C103+C184+C193</f>
        <v>2243070.02</v>
      </c>
      <c r="D9" s="32">
        <f>D24+D103+D184+D193</f>
        <v>2170962.48</v>
      </c>
      <c r="E9" s="33">
        <f t="shared" si="2"/>
        <v>0.96785319256328872</v>
      </c>
    </row>
    <row r="10" spans="1:6" ht="12.75" x14ac:dyDescent="0.2">
      <c r="A10" s="69" t="s">
        <v>153</v>
      </c>
      <c r="B10" s="70">
        <v>15655.62</v>
      </c>
      <c r="C10" s="70">
        <v>15655.62</v>
      </c>
      <c r="D10" s="70">
        <v>12138.08</v>
      </c>
      <c r="E10" s="33">
        <f t="shared" si="2"/>
        <v>0.77531774532084963</v>
      </c>
    </row>
    <row r="11" spans="1:6" ht="12.75" x14ac:dyDescent="0.2">
      <c r="A11" s="69" t="s">
        <v>154</v>
      </c>
      <c r="B11" s="70">
        <v>2300</v>
      </c>
      <c r="C11" s="70">
        <v>2300</v>
      </c>
      <c r="D11" s="70">
        <v>2616.4299999999998</v>
      </c>
      <c r="E11" s="33">
        <f t="shared" si="2"/>
        <v>1.137578260869565</v>
      </c>
    </row>
    <row r="12" spans="1:6" ht="12.75" x14ac:dyDescent="0.2">
      <c r="A12" s="69" t="s">
        <v>155</v>
      </c>
      <c r="B12" s="70">
        <v>98565</v>
      </c>
      <c r="C12" s="70">
        <v>98565</v>
      </c>
      <c r="D12" s="70">
        <v>91486.09</v>
      </c>
      <c r="E12" s="33">
        <f t="shared" si="2"/>
        <v>0.92818028712017442</v>
      </c>
    </row>
    <row r="13" spans="1:6" ht="12.75" x14ac:dyDescent="0.2">
      <c r="A13" s="69" t="s">
        <v>156</v>
      </c>
      <c r="B13" s="70">
        <v>95613.14</v>
      </c>
      <c r="C13" s="70">
        <v>95613.14</v>
      </c>
      <c r="D13" s="70">
        <v>134045.9</v>
      </c>
      <c r="E13" s="33">
        <f t="shared" si="2"/>
        <v>1.4019610693676621</v>
      </c>
    </row>
    <row r="14" spans="1:6" ht="12.75" x14ac:dyDescent="0.2">
      <c r="A14" s="69" t="s">
        <v>157</v>
      </c>
      <c r="B14" s="70">
        <v>2256.94</v>
      </c>
      <c r="C14" s="70">
        <v>2256.94</v>
      </c>
      <c r="D14" s="70">
        <v>396.41</v>
      </c>
      <c r="E14" s="33">
        <f t="shared" si="2"/>
        <v>0.17564046895353888</v>
      </c>
    </row>
    <row r="15" spans="1:6" ht="12.75" x14ac:dyDescent="0.2">
      <c r="A15" s="69" t="s">
        <v>168</v>
      </c>
      <c r="B15" s="70">
        <v>4861.62</v>
      </c>
      <c r="C15" s="70">
        <v>4861.62</v>
      </c>
      <c r="D15" s="70"/>
      <c r="E15" s="33">
        <f t="shared" si="2"/>
        <v>0</v>
      </c>
    </row>
    <row r="16" spans="1:6" ht="12.75" x14ac:dyDescent="0.2">
      <c r="A16" s="69" t="s">
        <v>169</v>
      </c>
      <c r="B16" s="70">
        <v>5243.45</v>
      </c>
      <c r="C16" s="70">
        <v>5243.45</v>
      </c>
      <c r="D16" s="70">
        <v>9667.92</v>
      </c>
      <c r="E16" s="33">
        <f t="shared" si="2"/>
        <v>1.8438089425855115</v>
      </c>
    </row>
    <row r="17" spans="1:5" ht="12.75" x14ac:dyDescent="0.2">
      <c r="A17" s="69" t="s">
        <v>158</v>
      </c>
      <c r="B17" s="70">
        <v>1967050.68</v>
      </c>
      <c r="C17" s="70">
        <v>1967050.68</v>
      </c>
      <c r="D17" s="70">
        <v>1885490.69</v>
      </c>
      <c r="E17" s="33">
        <f t="shared" si="2"/>
        <v>0.95853691476825598</v>
      </c>
    </row>
    <row r="18" spans="1:5" ht="12.75" x14ac:dyDescent="0.2">
      <c r="A18" s="69" t="s">
        <v>188</v>
      </c>
      <c r="B18" s="70">
        <v>15473.2</v>
      </c>
      <c r="C18" s="70">
        <v>15473.2</v>
      </c>
      <c r="D18" s="70">
        <v>11016.25</v>
      </c>
      <c r="E18" s="33">
        <f t="shared" si="2"/>
        <v>0.71195680272988127</v>
      </c>
    </row>
    <row r="19" spans="1:5" ht="12.75" x14ac:dyDescent="0.2">
      <c r="A19" s="69" t="s">
        <v>180</v>
      </c>
      <c r="B19" s="70">
        <v>268.13</v>
      </c>
      <c r="C19" s="70">
        <v>268.13</v>
      </c>
      <c r="D19" s="70"/>
      <c r="E19" s="33">
        <f t="shared" si="2"/>
        <v>0</v>
      </c>
    </row>
    <row r="20" spans="1:5" ht="12.75" x14ac:dyDescent="0.2">
      <c r="A20" s="69" t="s">
        <v>159</v>
      </c>
      <c r="B20" s="70">
        <v>17696.97</v>
      </c>
      <c r="C20" s="70">
        <v>17696.97</v>
      </c>
      <c r="D20" s="70">
        <v>17259.650000000001</v>
      </c>
      <c r="E20" s="33">
        <f t="shared" si="2"/>
        <v>0.9752884250806777</v>
      </c>
    </row>
    <row r="21" spans="1:5" ht="12.75" x14ac:dyDescent="0.2">
      <c r="A21" s="69" t="s">
        <v>160</v>
      </c>
      <c r="B21" s="70">
        <v>12781.46</v>
      </c>
      <c r="C21" s="70">
        <v>12781.46</v>
      </c>
      <c r="D21" s="70">
        <v>1824.09</v>
      </c>
      <c r="E21" s="33">
        <f t="shared" si="2"/>
        <v>0.14271374318739799</v>
      </c>
    </row>
    <row r="22" spans="1:5" ht="12.75" hidden="1" x14ac:dyDescent="0.2">
      <c r="A22" s="69" t="s">
        <v>161</v>
      </c>
      <c r="B22" s="70"/>
      <c r="C22" s="70"/>
      <c r="D22" s="70"/>
      <c r="E22" s="33" t="e">
        <f t="shared" si="2"/>
        <v>#DIV/0!</v>
      </c>
    </row>
    <row r="23" spans="1:5" ht="12.75" x14ac:dyDescent="0.2">
      <c r="A23" s="69" t="s">
        <v>162</v>
      </c>
      <c r="B23" s="70">
        <v>5303.81</v>
      </c>
      <c r="C23" s="70">
        <v>5303.81</v>
      </c>
      <c r="D23" s="70">
        <v>5020.97</v>
      </c>
      <c r="E23" s="33">
        <f t="shared" si="2"/>
        <v>0.94667229783872342</v>
      </c>
    </row>
    <row r="24" spans="1:5" ht="12.75" x14ac:dyDescent="0.2">
      <c r="A24" s="60" t="s">
        <v>151</v>
      </c>
      <c r="B24" s="61">
        <f>B25+B85+B90+B99</f>
        <v>1904492.3499999999</v>
      </c>
      <c r="C24" s="61">
        <f>C25+C85+C90+C99</f>
        <v>1904492.3499999999</v>
      </c>
      <c r="D24" s="61">
        <f>D25+D85+D90+D99</f>
        <v>1878277.88</v>
      </c>
      <c r="E24" s="62">
        <f t="shared" si="2"/>
        <v>0.98623545534325718</v>
      </c>
    </row>
    <row r="25" spans="1:5" ht="12.75" x14ac:dyDescent="0.2">
      <c r="A25" s="63" t="s">
        <v>152</v>
      </c>
      <c r="B25" s="61">
        <f>B26+B29+B34+B38+B60+B62+B76+B81</f>
        <v>1816992.3499999999</v>
      </c>
      <c r="C25" s="61">
        <f>C26+C29+C34+C38+C60+C62+C76+C81</f>
        <v>1816992.3499999999</v>
      </c>
      <c r="D25" s="61">
        <f>D26+D29+D34+D38+D60+D62+D76+D81</f>
        <v>1759003.5699999998</v>
      </c>
      <c r="E25" s="62">
        <f t="shared" si="2"/>
        <v>0.96808529215876993</v>
      </c>
    </row>
    <row r="26" spans="1:5" ht="12.75" hidden="1" x14ac:dyDescent="0.2">
      <c r="A26" s="34" t="s">
        <v>153</v>
      </c>
      <c r="B26" s="32"/>
      <c r="C26" s="32"/>
      <c r="D26" s="32"/>
      <c r="E26" s="33" t="e">
        <f t="shared" si="2"/>
        <v>#DIV/0!</v>
      </c>
    </row>
    <row r="27" spans="1:5" ht="12.75" hidden="1" x14ac:dyDescent="0.2">
      <c r="A27" s="35" t="s">
        <v>48</v>
      </c>
      <c r="B27" s="32"/>
      <c r="C27" s="32"/>
      <c r="D27" s="32"/>
      <c r="E27" s="33" t="e">
        <f t="shared" si="2"/>
        <v>#DIV/0!</v>
      </c>
    </row>
    <row r="28" spans="1:5" ht="12.75" hidden="1" x14ac:dyDescent="0.2">
      <c r="A28" s="36" t="s">
        <v>57</v>
      </c>
      <c r="B28" s="39"/>
      <c r="C28" s="39"/>
      <c r="D28" s="39"/>
      <c r="E28" s="33"/>
    </row>
    <row r="29" spans="1:5" ht="12.75" x14ac:dyDescent="0.2">
      <c r="A29" s="34" t="s">
        <v>154</v>
      </c>
      <c r="B29" s="40">
        <v>370</v>
      </c>
      <c r="C29" s="40">
        <v>370</v>
      </c>
      <c r="D29" s="40">
        <v>500.86</v>
      </c>
      <c r="E29" s="33">
        <f t="shared" si="2"/>
        <v>1.3536756756756758</v>
      </c>
    </row>
    <row r="30" spans="1:5" ht="12.75" x14ac:dyDescent="0.2">
      <c r="A30" s="35" t="s">
        <v>48</v>
      </c>
      <c r="B30" s="40">
        <v>360</v>
      </c>
      <c r="C30" s="40">
        <v>360</v>
      </c>
      <c r="D30" s="40">
        <v>481.49</v>
      </c>
      <c r="E30" s="33">
        <f t="shared" si="2"/>
        <v>1.3374722222222222</v>
      </c>
    </row>
    <row r="31" spans="1:5" s="66" customFormat="1" ht="12.75" x14ac:dyDescent="0.2">
      <c r="A31" s="74" t="s">
        <v>55</v>
      </c>
      <c r="B31" s="75"/>
      <c r="C31" s="75"/>
      <c r="D31" s="76">
        <v>445.5</v>
      </c>
      <c r="E31" s="33"/>
    </row>
    <row r="32" spans="1:5" ht="12.75" x14ac:dyDescent="0.2">
      <c r="A32" s="36" t="s">
        <v>57</v>
      </c>
      <c r="B32" s="37"/>
      <c r="C32" s="37"/>
      <c r="D32" s="37">
        <v>35.99</v>
      </c>
      <c r="E32" s="33"/>
    </row>
    <row r="33" spans="1:5" s="66" customFormat="1" ht="12.75" x14ac:dyDescent="0.2">
      <c r="A33" s="72" t="s">
        <v>74</v>
      </c>
      <c r="B33" s="71">
        <v>10</v>
      </c>
      <c r="C33" s="71">
        <v>10</v>
      </c>
      <c r="D33" s="40">
        <v>19.37</v>
      </c>
      <c r="E33" s="33">
        <f t="shared" si="2"/>
        <v>1.9370000000000001</v>
      </c>
    </row>
    <row r="34" spans="1:5" ht="12.75" x14ac:dyDescent="0.2">
      <c r="A34" s="34" t="s">
        <v>155</v>
      </c>
      <c r="B34" s="32">
        <v>13500</v>
      </c>
      <c r="C34" s="32">
        <v>13500</v>
      </c>
      <c r="D34" s="32">
        <v>13074</v>
      </c>
      <c r="E34" s="33">
        <f t="shared" si="2"/>
        <v>0.96844444444444444</v>
      </c>
    </row>
    <row r="35" spans="1:5" ht="12.75" x14ac:dyDescent="0.2">
      <c r="A35" s="35" t="s">
        <v>48</v>
      </c>
      <c r="B35" s="32">
        <v>13500</v>
      </c>
      <c r="C35" s="32">
        <v>13500</v>
      </c>
      <c r="D35" s="32">
        <v>13074</v>
      </c>
      <c r="E35" s="33">
        <f t="shared" si="2"/>
        <v>0.96844444444444444</v>
      </c>
    </row>
    <row r="36" spans="1:5" ht="12.75" x14ac:dyDescent="0.2">
      <c r="A36" s="36" t="s">
        <v>189</v>
      </c>
      <c r="B36" s="37"/>
      <c r="C36" s="37"/>
      <c r="D36" s="39">
        <v>12360</v>
      </c>
      <c r="E36" s="33"/>
    </row>
    <row r="37" spans="1:5" ht="12.75" x14ac:dyDescent="0.2">
      <c r="A37" s="36" t="s">
        <v>68</v>
      </c>
      <c r="B37" s="39"/>
      <c r="C37" s="39"/>
      <c r="D37" s="39">
        <v>714</v>
      </c>
      <c r="E37" s="33"/>
    </row>
    <row r="38" spans="1:5" ht="12.75" x14ac:dyDescent="0.2">
      <c r="A38" s="34" t="s">
        <v>156</v>
      </c>
      <c r="B38" s="32">
        <v>95613.14</v>
      </c>
      <c r="C38" s="32">
        <v>95613.14</v>
      </c>
      <c r="D38" s="32">
        <v>95631.82</v>
      </c>
      <c r="E38" s="33">
        <f t="shared" si="2"/>
        <v>1.0001953706362954</v>
      </c>
    </row>
    <row r="39" spans="1:5" ht="12.75" x14ac:dyDescent="0.2">
      <c r="A39" s="35" t="s">
        <v>48</v>
      </c>
      <c r="B39" s="32">
        <v>95393.14</v>
      </c>
      <c r="C39" s="32">
        <v>95393.14</v>
      </c>
      <c r="D39" s="32">
        <v>95424.71</v>
      </c>
      <c r="E39" s="33">
        <f t="shared" si="2"/>
        <v>1.0003309462294669</v>
      </c>
    </row>
    <row r="40" spans="1:5" ht="12.75" x14ac:dyDescent="0.2">
      <c r="A40" s="36" t="s">
        <v>50</v>
      </c>
      <c r="B40" s="39"/>
      <c r="C40" s="39"/>
      <c r="D40" s="39">
        <v>3513.1</v>
      </c>
      <c r="E40" s="33"/>
    </row>
    <row r="41" spans="1:5" ht="12.75" x14ac:dyDescent="0.2">
      <c r="A41" s="36" t="s">
        <v>52</v>
      </c>
      <c r="B41" s="37"/>
      <c r="C41" s="37"/>
      <c r="D41" s="39">
        <v>130</v>
      </c>
      <c r="E41" s="33"/>
    </row>
    <row r="42" spans="1:5" ht="12.75" x14ac:dyDescent="0.2">
      <c r="A42" s="36" t="s">
        <v>55</v>
      </c>
      <c r="B42" s="37"/>
      <c r="C42" s="37"/>
      <c r="D42" s="39">
        <v>11277.14</v>
      </c>
      <c r="E42" s="33"/>
    </row>
    <row r="43" spans="1:5" ht="12.75" x14ac:dyDescent="0.2">
      <c r="A43" s="36" t="s">
        <v>57</v>
      </c>
      <c r="B43" s="39"/>
      <c r="C43" s="39"/>
      <c r="D43" s="39">
        <v>29803.72</v>
      </c>
      <c r="E43" s="33"/>
    </row>
    <row r="44" spans="1:5" ht="12.75" x14ac:dyDescent="0.2">
      <c r="A44" s="36" t="s">
        <v>58</v>
      </c>
      <c r="B44" s="39"/>
      <c r="C44" s="39"/>
      <c r="D44" s="39">
        <v>1812.41</v>
      </c>
      <c r="E44" s="33"/>
    </row>
    <row r="45" spans="1:5" ht="12.75" x14ac:dyDescent="0.2">
      <c r="A45" s="36" t="s">
        <v>59</v>
      </c>
      <c r="B45" s="39"/>
      <c r="C45" s="39"/>
      <c r="D45" s="39">
        <v>118.89</v>
      </c>
      <c r="E45" s="33"/>
    </row>
    <row r="46" spans="1:5" ht="12.75" x14ac:dyDescent="0.2">
      <c r="A46" s="36" t="s">
        <v>60</v>
      </c>
      <c r="B46" s="37"/>
      <c r="C46" s="37"/>
      <c r="D46" s="37">
        <v>214.98</v>
      </c>
      <c r="E46" s="33"/>
    </row>
    <row r="47" spans="1:5" ht="12.75" x14ac:dyDescent="0.2">
      <c r="A47" s="36" t="s">
        <v>189</v>
      </c>
      <c r="B47" s="37"/>
      <c r="C47" s="37"/>
      <c r="D47" s="39">
        <v>11020.24</v>
      </c>
      <c r="E47" s="33"/>
    </row>
    <row r="48" spans="1:5" ht="12.75" x14ac:dyDescent="0.2">
      <c r="A48" s="36" t="s">
        <v>63</v>
      </c>
      <c r="B48" s="39"/>
      <c r="C48" s="39"/>
      <c r="D48" s="39">
        <v>7787.35</v>
      </c>
      <c r="E48" s="33"/>
    </row>
    <row r="49" spans="1:5" ht="12.75" x14ac:dyDescent="0.2">
      <c r="A49" s="36" t="s">
        <v>179</v>
      </c>
      <c r="B49" s="39"/>
      <c r="C49" s="39"/>
      <c r="D49" s="39">
        <v>830</v>
      </c>
      <c r="E49" s="33"/>
    </row>
    <row r="50" spans="1:5" ht="12.75" x14ac:dyDescent="0.2">
      <c r="A50" s="36" t="s">
        <v>64</v>
      </c>
      <c r="B50" s="39"/>
      <c r="C50" s="39"/>
      <c r="D50" s="39">
        <v>13066.92</v>
      </c>
      <c r="E50" s="33"/>
    </row>
    <row r="51" spans="1:5" ht="12.75" x14ac:dyDescent="0.2">
      <c r="A51" s="36" t="s">
        <v>65</v>
      </c>
      <c r="B51" s="39"/>
      <c r="C51" s="39"/>
      <c r="D51" s="39">
        <v>5507.69</v>
      </c>
      <c r="E51" s="33"/>
    </row>
    <row r="52" spans="1:5" ht="12.75" x14ac:dyDescent="0.2">
      <c r="A52" s="36" t="s">
        <v>66</v>
      </c>
      <c r="B52" s="39"/>
      <c r="C52" s="39"/>
      <c r="D52" s="39">
        <v>305.63</v>
      </c>
      <c r="E52" s="33"/>
    </row>
    <row r="53" spans="1:5" ht="12.75" x14ac:dyDescent="0.2">
      <c r="A53" s="36" t="s">
        <v>67</v>
      </c>
      <c r="B53" s="39"/>
      <c r="C53" s="39"/>
      <c r="D53" s="39">
        <v>4880.01</v>
      </c>
      <c r="E53" s="33"/>
    </row>
    <row r="54" spans="1:5" ht="12.75" x14ac:dyDescent="0.2">
      <c r="A54" s="36" t="s">
        <v>68</v>
      </c>
      <c r="B54" s="37"/>
      <c r="C54" s="37"/>
      <c r="D54" s="37">
        <v>4061.35</v>
      </c>
      <c r="E54" s="33"/>
    </row>
    <row r="55" spans="1:5" ht="12.75" x14ac:dyDescent="0.2">
      <c r="A55" s="36" t="s">
        <v>71</v>
      </c>
      <c r="B55" s="37"/>
      <c r="C55" s="37"/>
      <c r="D55" s="37">
        <v>220</v>
      </c>
      <c r="E55" s="33"/>
    </row>
    <row r="56" spans="1:5" ht="12.75" x14ac:dyDescent="0.2">
      <c r="A56" s="36" t="s">
        <v>72</v>
      </c>
      <c r="B56" s="37"/>
      <c r="C56" s="37"/>
      <c r="D56" s="37">
        <v>208.41</v>
      </c>
      <c r="E56" s="33"/>
    </row>
    <row r="57" spans="1:5" ht="12.75" x14ac:dyDescent="0.2">
      <c r="A57" s="36" t="s">
        <v>73</v>
      </c>
      <c r="B57" s="37"/>
      <c r="C57" s="37"/>
      <c r="D57" s="37">
        <v>666.87</v>
      </c>
      <c r="E57" s="33"/>
    </row>
    <row r="58" spans="1:5" ht="12.75" x14ac:dyDescent="0.2">
      <c r="A58" s="35" t="s">
        <v>74</v>
      </c>
      <c r="B58" s="40">
        <v>220</v>
      </c>
      <c r="C58" s="40">
        <v>220</v>
      </c>
      <c r="D58" s="40">
        <v>207.11</v>
      </c>
      <c r="E58" s="33">
        <f t="shared" si="2"/>
        <v>0.94140909090909097</v>
      </c>
    </row>
    <row r="59" spans="1:5" ht="12.75" x14ac:dyDescent="0.2">
      <c r="A59" s="36" t="s">
        <v>76</v>
      </c>
      <c r="B59" s="37"/>
      <c r="C59" s="37"/>
      <c r="D59" s="37">
        <v>207.11</v>
      </c>
      <c r="E59" s="33"/>
    </row>
    <row r="60" spans="1:5" ht="12.75" customHeight="1" x14ac:dyDescent="0.2">
      <c r="A60" s="34" t="s">
        <v>157</v>
      </c>
      <c r="B60" s="40">
        <v>600</v>
      </c>
      <c r="C60" s="40">
        <v>600</v>
      </c>
      <c r="D60" s="40">
        <v>0</v>
      </c>
      <c r="E60" s="33">
        <f t="shared" si="2"/>
        <v>0</v>
      </c>
    </row>
    <row r="61" spans="1:5" ht="12.75" x14ac:dyDescent="0.2">
      <c r="A61" s="35" t="s">
        <v>48</v>
      </c>
      <c r="B61" s="40">
        <v>600</v>
      </c>
      <c r="C61" s="40">
        <v>600</v>
      </c>
      <c r="D61" s="40">
        <v>0</v>
      </c>
      <c r="E61" s="33">
        <f t="shared" si="2"/>
        <v>0</v>
      </c>
    </row>
    <row r="62" spans="1:5" ht="12.75" x14ac:dyDescent="0.2">
      <c r="A62" s="34" t="s">
        <v>158</v>
      </c>
      <c r="B62" s="32">
        <v>1695620.78</v>
      </c>
      <c r="C62" s="32">
        <v>1695620.78</v>
      </c>
      <c r="D62" s="32">
        <v>1641507.97</v>
      </c>
      <c r="E62" s="33">
        <f t="shared" si="2"/>
        <v>0.96808672632568227</v>
      </c>
    </row>
    <row r="63" spans="1:5" ht="12.75" x14ac:dyDescent="0.2">
      <c r="A63" s="35" t="s">
        <v>38</v>
      </c>
      <c r="B63" s="32">
        <v>1654500</v>
      </c>
      <c r="C63" s="32">
        <v>1654500</v>
      </c>
      <c r="D63" s="32">
        <v>1600075.55</v>
      </c>
      <c r="E63" s="33">
        <f t="shared" si="2"/>
        <v>0.9671051979449985</v>
      </c>
    </row>
    <row r="64" spans="1:5" ht="12.75" x14ac:dyDescent="0.2">
      <c r="A64" s="36" t="s">
        <v>40</v>
      </c>
      <c r="B64" s="39"/>
      <c r="C64" s="39"/>
      <c r="D64" s="39">
        <v>1288540.3700000001</v>
      </c>
      <c r="E64" s="33"/>
    </row>
    <row r="65" spans="1:5" ht="12.75" x14ac:dyDescent="0.2">
      <c r="A65" s="36" t="s">
        <v>41</v>
      </c>
      <c r="B65" s="39"/>
      <c r="C65" s="39"/>
      <c r="D65" s="39">
        <v>39613.35</v>
      </c>
      <c r="E65" s="33"/>
    </row>
    <row r="66" spans="1:5" ht="12.75" x14ac:dyDescent="0.2">
      <c r="A66" s="36" t="s">
        <v>42</v>
      </c>
      <c r="B66" s="39"/>
      <c r="C66" s="39"/>
      <c r="D66" s="39">
        <v>6530.22</v>
      </c>
      <c r="E66" s="33"/>
    </row>
    <row r="67" spans="1:5" ht="12.75" x14ac:dyDescent="0.2">
      <c r="A67" s="36" t="s">
        <v>44</v>
      </c>
      <c r="B67" s="39"/>
      <c r="C67" s="39"/>
      <c r="D67" s="39">
        <v>45168.71</v>
      </c>
      <c r="E67" s="33"/>
    </row>
    <row r="68" spans="1:5" ht="12.75" x14ac:dyDescent="0.2">
      <c r="A68" s="36" t="s">
        <v>47</v>
      </c>
      <c r="B68" s="39"/>
      <c r="C68" s="39"/>
      <c r="D68" s="39">
        <v>220222.9</v>
      </c>
      <c r="E68" s="33"/>
    </row>
    <row r="69" spans="1:5" ht="12.75" x14ac:dyDescent="0.2">
      <c r="A69" s="35" t="s">
        <v>48</v>
      </c>
      <c r="B69" s="32">
        <v>40815.78</v>
      </c>
      <c r="C69" s="32">
        <v>40815.78</v>
      </c>
      <c r="D69" s="32">
        <v>41076.32</v>
      </c>
      <c r="E69" s="33">
        <f t="shared" si="2"/>
        <v>1.0063833154725943</v>
      </c>
    </row>
    <row r="70" spans="1:5" ht="12.75" x14ac:dyDescent="0.2">
      <c r="A70" s="36" t="s">
        <v>50</v>
      </c>
      <c r="B70" s="37"/>
      <c r="C70" s="37"/>
      <c r="D70" s="39">
        <v>188.37</v>
      </c>
      <c r="E70" s="33"/>
    </row>
    <row r="71" spans="1:5" ht="12.75" x14ac:dyDescent="0.2">
      <c r="A71" s="36" t="s">
        <v>51</v>
      </c>
      <c r="B71" s="39"/>
      <c r="C71" s="39"/>
      <c r="D71" s="39">
        <v>36226.379999999997</v>
      </c>
      <c r="E71" s="33"/>
    </row>
    <row r="72" spans="1:5" ht="12.75" x14ac:dyDescent="0.2">
      <c r="A72" s="36" t="s">
        <v>55</v>
      </c>
      <c r="B72" s="38"/>
      <c r="C72" s="38"/>
      <c r="D72" s="39">
        <v>1161.57</v>
      </c>
      <c r="E72" s="33"/>
    </row>
    <row r="73" spans="1:5" ht="12.75" x14ac:dyDescent="0.2">
      <c r="A73" s="36" t="s">
        <v>63</v>
      </c>
      <c r="B73" s="37"/>
      <c r="C73" s="37"/>
      <c r="D73" s="39">
        <v>3500</v>
      </c>
      <c r="E73" s="33"/>
    </row>
    <row r="74" spans="1:5" ht="12.75" customHeight="1" x14ac:dyDescent="0.2">
      <c r="A74" s="35" t="s">
        <v>77</v>
      </c>
      <c r="B74" s="40">
        <v>305</v>
      </c>
      <c r="C74" s="40">
        <v>305</v>
      </c>
      <c r="D74" s="40">
        <v>356.1</v>
      </c>
      <c r="E74" s="33">
        <f t="shared" ref="E74:E138" si="3">D74/C74</f>
        <v>1.1675409836065576</v>
      </c>
    </row>
    <row r="75" spans="1:5" ht="12.75" x14ac:dyDescent="0.2">
      <c r="A75" s="36" t="s">
        <v>79</v>
      </c>
      <c r="B75" s="37"/>
      <c r="C75" s="37"/>
      <c r="D75" s="37">
        <v>356.1</v>
      </c>
      <c r="E75" s="33"/>
    </row>
    <row r="76" spans="1:5" ht="12.75" x14ac:dyDescent="0.2">
      <c r="A76" s="34" t="s">
        <v>159</v>
      </c>
      <c r="B76" s="70">
        <v>7239.18</v>
      </c>
      <c r="C76" s="70">
        <v>7239.18</v>
      </c>
      <c r="D76" s="70">
        <v>5634.78</v>
      </c>
      <c r="E76" s="33">
        <f t="shared" si="3"/>
        <v>0.77837268861942921</v>
      </c>
    </row>
    <row r="77" spans="1:5" ht="12.75" x14ac:dyDescent="0.2">
      <c r="A77" s="72" t="s">
        <v>48</v>
      </c>
      <c r="B77" s="70">
        <v>7239.18</v>
      </c>
      <c r="C77" s="70">
        <v>7239.18</v>
      </c>
      <c r="D77" s="70">
        <v>5634.78</v>
      </c>
      <c r="E77" s="33">
        <f t="shared" si="3"/>
        <v>0.77837268861942921</v>
      </c>
    </row>
    <row r="78" spans="1:5" ht="12.75" x14ac:dyDescent="0.2">
      <c r="A78" s="74" t="s">
        <v>50</v>
      </c>
      <c r="B78" s="75"/>
      <c r="C78" s="75"/>
      <c r="D78" s="76">
        <v>150.53</v>
      </c>
      <c r="E78" s="33"/>
    </row>
    <row r="79" spans="1:5" ht="12.75" x14ac:dyDescent="0.2">
      <c r="A79" s="74" t="s">
        <v>55</v>
      </c>
      <c r="B79" s="75"/>
      <c r="C79" s="75"/>
      <c r="D79" s="77">
        <v>2278</v>
      </c>
      <c r="E79" s="33"/>
    </row>
    <row r="80" spans="1:5" ht="12.75" x14ac:dyDescent="0.2">
      <c r="A80" s="74" t="s">
        <v>63</v>
      </c>
      <c r="B80" s="75"/>
      <c r="C80" s="75"/>
      <c r="D80" s="77">
        <v>3206.25</v>
      </c>
      <c r="E80" s="33"/>
    </row>
    <row r="81" spans="1:5" s="66" customFormat="1" ht="12.75" x14ac:dyDescent="0.2">
      <c r="A81" s="69" t="s">
        <v>162</v>
      </c>
      <c r="B81" s="70">
        <v>4049.25</v>
      </c>
      <c r="C81" s="70">
        <v>4049.25</v>
      </c>
      <c r="D81" s="70">
        <v>2654.14</v>
      </c>
      <c r="E81" s="33">
        <f t="shared" si="3"/>
        <v>0.65546459220843367</v>
      </c>
    </row>
    <row r="82" spans="1:5" s="66" customFormat="1" ht="12.75" x14ac:dyDescent="0.2">
      <c r="A82" s="72" t="s">
        <v>48</v>
      </c>
      <c r="B82" s="70">
        <v>4049.25</v>
      </c>
      <c r="C82" s="70">
        <v>4049.25</v>
      </c>
      <c r="D82" s="70">
        <v>2654.14</v>
      </c>
      <c r="E82" s="33">
        <f t="shared" si="3"/>
        <v>0.65546459220843367</v>
      </c>
    </row>
    <row r="83" spans="1:5" s="66" customFormat="1" ht="12.75" x14ac:dyDescent="0.2">
      <c r="A83" s="74" t="s">
        <v>55</v>
      </c>
      <c r="B83" s="75"/>
      <c r="C83" s="75"/>
      <c r="D83" s="76">
        <v>86.63</v>
      </c>
      <c r="E83" s="75"/>
    </row>
    <row r="84" spans="1:5" s="66" customFormat="1" ht="12.75" x14ac:dyDescent="0.2">
      <c r="A84" s="74" t="s">
        <v>68</v>
      </c>
      <c r="B84" s="75"/>
      <c r="C84" s="75"/>
      <c r="D84" s="77">
        <v>2567.5100000000002</v>
      </c>
      <c r="E84" s="75"/>
    </row>
    <row r="85" spans="1:5" s="66" customFormat="1" ht="12.75" x14ac:dyDescent="0.2">
      <c r="A85" s="63" t="s">
        <v>190</v>
      </c>
      <c r="B85" s="61"/>
      <c r="C85" s="61"/>
      <c r="D85" s="61">
        <v>38414.080000000002</v>
      </c>
      <c r="E85" s="62"/>
    </row>
    <row r="86" spans="1:5" s="66" customFormat="1" ht="12.75" x14ac:dyDescent="0.2">
      <c r="A86" s="69" t="s">
        <v>156</v>
      </c>
      <c r="B86" s="73"/>
      <c r="C86" s="73"/>
      <c r="D86" s="70">
        <v>38414.080000000002</v>
      </c>
      <c r="E86" s="73"/>
    </row>
    <row r="87" spans="1:5" s="66" customFormat="1" ht="12.75" x14ac:dyDescent="0.2">
      <c r="A87" s="69" t="s">
        <v>191</v>
      </c>
      <c r="B87" s="73"/>
      <c r="C87" s="73"/>
      <c r="D87" s="70">
        <v>38414.080000000002</v>
      </c>
      <c r="E87" s="73"/>
    </row>
    <row r="88" spans="1:5" s="66" customFormat="1" ht="12.75" x14ac:dyDescent="0.2">
      <c r="A88" s="72" t="s">
        <v>48</v>
      </c>
      <c r="B88" s="73"/>
      <c r="C88" s="73"/>
      <c r="D88" s="70">
        <v>38414.080000000002</v>
      </c>
      <c r="E88" s="73"/>
    </row>
    <row r="89" spans="1:5" s="66" customFormat="1" ht="12.75" x14ac:dyDescent="0.2">
      <c r="A89" s="74" t="s">
        <v>63</v>
      </c>
      <c r="B89" s="75"/>
      <c r="C89" s="75"/>
      <c r="D89" s="77">
        <v>38414.080000000002</v>
      </c>
      <c r="E89" s="75"/>
    </row>
    <row r="90" spans="1:5" ht="12.75" x14ac:dyDescent="0.2">
      <c r="A90" s="63" t="s">
        <v>163</v>
      </c>
      <c r="B90" s="61">
        <v>21000</v>
      </c>
      <c r="C90" s="61">
        <v>21000</v>
      </c>
      <c r="D90" s="61">
        <v>18319.75</v>
      </c>
      <c r="E90" s="62">
        <f t="shared" si="3"/>
        <v>0.87236904761904766</v>
      </c>
    </row>
    <row r="91" spans="1:5" s="66" customFormat="1" ht="12.75" x14ac:dyDescent="0.2">
      <c r="A91" s="69" t="s">
        <v>155</v>
      </c>
      <c r="B91" s="73"/>
      <c r="C91" s="73"/>
      <c r="D91" s="71">
        <v>53.46</v>
      </c>
      <c r="E91" s="73"/>
    </row>
    <row r="92" spans="1:5" s="66" customFormat="1" ht="15" customHeight="1" x14ac:dyDescent="0.2">
      <c r="A92" s="72" t="s">
        <v>77</v>
      </c>
      <c r="B92" s="73"/>
      <c r="C92" s="73"/>
      <c r="D92" s="71">
        <v>53.46</v>
      </c>
      <c r="E92" s="73"/>
    </row>
    <row r="93" spans="1:5" s="66" customFormat="1" ht="12.75" x14ac:dyDescent="0.2">
      <c r="A93" s="74" t="s">
        <v>79</v>
      </c>
      <c r="B93" s="75"/>
      <c r="C93" s="75"/>
      <c r="D93" s="76">
        <v>53.46</v>
      </c>
      <c r="E93" s="75"/>
    </row>
    <row r="94" spans="1:5" ht="12.75" x14ac:dyDescent="0.2">
      <c r="A94" s="34" t="s">
        <v>158</v>
      </c>
      <c r="B94" s="70">
        <v>21000</v>
      </c>
      <c r="C94" s="70">
        <v>21000</v>
      </c>
      <c r="D94" s="70">
        <v>18266.29</v>
      </c>
      <c r="E94" s="33">
        <f t="shared" si="3"/>
        <v>0.86982333333333339</v>
      </c>
    </row>
    <row r="95" spans="1:5" ht="12.75" customHeight="1" x14ac:dyDescent="0.2">
      <c r="A95" s="35" t="s">
        <v>77</v>
      </c>
      <c r="B95" s="70">
        <v>17000</v>
      </c>
      <c r="C95" s="70">
        <v>17000</v>
      </c>
      <c r="D95" s="70">
        <v>14305.22</v>
      </c>
      <c r="E95" s="33">
        <f t="shared" si="3"/>
        <v>0.84148352941176463</v>
      </c>
    </row>
    <row r="96" spans="1:5" ht="12.75" x14ac:dyDescent="0.2">
      <c r="A96" s="36" t="s">
        <v>79</v>
      </c>
      <c r="B96" s="75"/>
      <c r="C96" s="75"/>
      <c r="D96" s="77">
        <v>14305.22</v>
      </c>
      <c r="E96" s="33"/>
    </row>
    <row r="97" spans="1:5" ht="12.75" x14ac:dyDescent="0.2">
      <c r="A97" s="35" t="s">
        <v>84</v>
      </c>
      <c r="B97" s="70">
        <v>4000</v>
      </c>
      <c r="C97" s="70">
        <v>4000</v>
      </c>
      <c r="D97" s="70">
        <v>3961.07</v>
      </c>
      <c r="E97" s="33">
        <f t="shared" si="3"/>
        <v>0.99026750000000008</v>
      </c>
    </row>
    <row r="98" spans="1:5" ht="12.75" x14ac:dyDescent="0.2">
      <c r="A98" s="36" t="s">
        <v>91</v>
      </c>
      <c r="B98" s="75"/>
      <c r="C98" s="75"/>
      <c r="D98" s="77">
        <v>3961.07</v>
      </c>
      <c r="E98" s="33"/>
    </row>
    <row r="99" spans="1:5" ht="12.75" x14ac:dyDescent="0.2">
      <c r="A99" s="63" t="s">
        <v>164</v>
      </c>
      <c r="B99" s="61">
        <f>B100</f>
        <v>66500</v>
      </c>
      <c r="C99" s="61">
        <f t="shared" ref="C99:D99" si="4">C100</f>
        <v>66500</v>
      </c>
      <c r="D99" s="61">
        <f t="shared" si="4"/>
        <v>62540.480000000003</v>
      </c>
      <c r="E99" s="62">
        <f t="shared" si="3"/>
        <v>0.9404583458646617</v>
      </c>
    </row>
    <row r="100" spans="1:5" ht="12.75" x14ac:dyDescent="0.2">
      <c r="A100" s="34" t="s">
        <v>158</v>
      </c>
      <c r="B100" s="32">
        <v>66500</v>
      </c>
      <c r="C100" s="32">
        <v>66500</v>
      </c>
      <c r="D100" s="32">
        <v>62540.480000000003</v>
      </c>
      <c r="E100" s="33">
        <f t="shared" si="3"/>
        <v>0.9404583458646617</v>
      </c>
    </row>
    <row r="101" spans="1:5" ht="12.75" x14ac:dyDescent="0.2">
      <c r="A101" s="35" t="s">
        <v>48</v>
      </c>
      <c r="B101" s="32">
        <v>66500</v>
      </c>
      <c r="C101" s="32">
        <v>66500</v>
      </c>
      <c r="D101" s="32">
        <v>62540.480000000003</v>
      </c>
      <c r="E101" s="33">
        <f t="shared" si="3"/>
        <v>0.9404583458646617</v>
      </c>
    </row>
    <row r="102" spans="1:5" ht="12.75" x14ac:dyDescent="0.2">
      <c r="A102" s="36" t="s">
        <v>56</v>
      </c>
      <c r="B102" s="39"/>
      <c r="C102" s="39"/>
      <c r="D102" s="39">
        <v>62540.480000000003</v>
      </c>
      <c r="E102" s="33"/>
    </row>
    <row r="103" spans="1:5" ht="12.75" x14ac:dyDescent="0.2">
      <c r="A103" s="60" t="s">
        <v>165</v>
      </c>
      <c r="B103" s="61">
        <f>B104+B129+B148+B154+B172+B177</f>
        <v>329524.8</v>
      </c>
      <c r="C103" s="61">
        <f t="shared" ref="C103:D103" si="5">C104+C129+C148+C154+C172+C177</f>
        <v>329524.8</v>
      </c>
      <c r="D103" s="61">
        <f t="shared" si="5"/>
        <v>282470.65999999992</v>
      </c>
      <c r="E103" s="62">
        <f t="shared" si="3"/>
        <v>0.85720607371584756</v>
      </c>
    </row>
    <row r="104" spans="1:5" ht="12.75" x14ac:dyDescent="0.2">
      <c r="A104" s="63" t="s">
        <v>166</v>
      </c>
      <c r="B104" s="61">
        <f>B105+B113+B116+B126</f>
        <v>238802.19</v>
      </c>
      <c r="C104" s="61">
        <f t="shared" ref="C104:D104" si="6">C105+C113+C116+C126</f>
        <v>238802.19</v>
      </c>
      <c r="D104" s="61">
        <f t="shared" si="6"/>
        <v>220378.12</v>
      </c>
      <c r="E104" s="62">
        <f t="shared" si="3"/>
        <v>0.92284798560683212</v>
      </c>
    </row>
    <row r="105" spans="1:5" ht="12.75" x14ac:dyDescent="0.2">
      <c r="A105" s="34" t="s">
        <v>155</v>
      </c>
      <c r="B105" s="32">
        <v>85010</v>
      </c>
      <c r="C105" s="32">
        <v>85010</v>
      </c>
      <c r="D105" s="32">
        <v>78358.63</v>
      </c>
      <c r="E105" s="33">
        <f t="shared" si="3"/>
        <v>0.92175779320079998</v>
      </c>
    </row>
    <row r="106" spans="1:5" ht="12.75" x14ac:dyDescent="0.2">
      <c r="A106" s="35" t="s">
        <v>38</v>
      </c>
      <c r="B106" s="32">
        <v>30780.29</v>
      </c>
      <c r="C106" s="32">
        <v>30780.29</v>
      </c>
      <c r="D106" s="32">
        <v>34769.230000000003</v>
      </c>
      <c r="E106" s="33">
        <f t="shared" si="3"/>
        <v>1.1295939706870859</v>
      </c>
    </row>
    <row r="107" spans="1:5" ht="12.75" x14ac:dyDescent="0.2">
      <c r="A107" s="36" t="s">
        <v>40</v>
      </c>
      <c r="B107" s="39"/>
      <c r="C107" s="39"/>
      <c r="D107" s="39">
        <v>34769.230000000003</v>
      </c>
      <c r="E107" s="33"/>
    </row>
    <row r="108" spans="1:5" ht="12.75" x14ac:dyDescent="0.2">
      <c r="A108" s="35" t="s">
        <v>48</v>
      </c>
      <c r="B108" s="32">
        <v>54229.71</v>
      </c>
      <c r="C108" s="32">
        <v>54229.71</v>
      </c>
      <c r="D108" s="32">
        <v>43586.86</v>
      </c>
      <c r="E108" s="33">
        <f t="shared" si="3"/>
        <v>0.80374503201289482</v>
      </c>
    </row>
    <row r="109" spans="1:5" ht="12.75" x14ac:dyDescent="0.2">
      <c r="A109" s="36" t="s">
        <v>66</v>
      </c>
      <c r="B109" s="37"/>
      <c r="C109" s="37"/>
      <c r="D109" s="37">
        <v>229.71</v>
      </c>
      <c r="E109" s="33"/>
    </row>
    <row r="110" spans="1:5" ht="12.75" x14ac:dyDescent="0.2">
      <c r="A110" s="36" t="s">
        <v>68</v>
      </c>
      <c r="B110" s="39"/>
      <c r="C110" s="39"/>
      <c r="D110" s="39">
        <v>43357.15</v>
      </c>
      <c r="E110" s="33"/>
    </row>
    <row r="111" spans="1:5" s="66" customFormat="1" ht="12.75" x14ac:dyDescent="0.2">
      <c r="A111" s="72" t="s">
        <v>74</v>
      </c>
      <c r="B111" s="73"/>
      <c r="C111" s="73"/>
      <c r="D111" s="71">
        <v>2.54</v>
      </c>
      <c r="E111" s="73"/>
    </row>
    <row r="112" spans="1:5" s="66" customFormat="1" ht="12.75" x14ac:dyDescent="0.2">
      <c r="A112" s="74" t="s">
        <v>76</v>
      </c>
      <c r="B112" s="75"/>
      <c r="C112" s="75"/>
      <c r="D112" s="76">
        <v>2.54</v>
      </c>
      <c r="E112" s="75"/>
    </row>
    <row r="113" spans="1:5" s="66" customFormat="1" ht="12.75" x14ac:dyDescent="0.2">
      <c r="A113" s="69" t="s">
        <v>157</v>
      </c>
      <c r="B113" s="71">
        <v>396.41</v>
      </c>
      <c r="C113" s="71">
        <v>396.41</v>
      </c>
      <c r="D113" s="71">
        <v>396.41</v>
      </c>
      <c r="E113" s="71">
        <v>100</v>
      </c>
    </row>
    <row r="114" spans="1:5" s="66" customFormat="1" ht="12.75" x14ac:dyDescent="0.2">
      <c r="A114" s="72" t="s">
        <v>38</v>
      </c>
      <c r="B114" s="71">
        <v>396.41</v>
      </c>
      <c r="C114" s="71">
        <v>396.41</v>
      </c>
      <c r="D114" s="71">
        <v>396.41</v>
      </c>
      <c r="E114" s="71">
        <v>100</v>
      </c>
    </row>
    <row r="115" spans="1:5" s="66" customFormat="1" ht="12.75" x14ac:dyDescent="0.2">
      <c r="A115" s="74" t="s">
        <v>40</v>
      </c>
      <c r="B115" s="75"/>
      <c r="C115" s="75"/>
      <c r="D115" s="76">
        <v>396.41</v>
      </c>
      <c r="E115" s="75"/>
    </row>
    <row r="116" spans="1:5" ht="12.75" x14ac:dyDescent="0.2">
      <c r="A116" s="34" t="s">
        <v>158</v>
      </c>
      <c r="B116" s="32">
        <v>144300</v>
      </c>
      <c r="C116" s="32">
        <v>144300</v>
      </c>
      <c r="D116" s="32">
        <v>132527.29999999999</v>
      </c>
      <c r="E116" s="33">
        <f t="shared" si="3"/>
        <v>0.91841510741510735</v>
      </c>
    </row>
    <row r="117" spans="1:5" ht="12.75" x14ac:dyDescent="0.2">
      <c r="A117" s="35" t="s">
        <v>38</v>
      </c>
      <c r="B117" s="32">
        <v>138800</v>
      </c>
      <c r="C117" s="32">
        <v>138800</v>
      </c>
      <c r="D117" s="32">
        <v>129936.48</v>
      </c>
      <c r="E117" s="33">
        <f t="shared" si="3"/>
        <v>0.93614178674351578</v>
      </c>
    </row>
    <row r="118" spans="1:5" ht="12.75" x14ac:dyDescent="0.2">
      <c r="A118" s="36" t="s">
        <v>40</v>
      </c>
      <c r="B118" s="39"/>
      <c r="C118" s="39"/>
      <c r="D118" s="39">
        <v>95902.12</v>
      </c>
      <c r="E118" s="33"/>
    </row>
    <row r="119" spans="1:5" ht="12.75" x14ac:dyDescent="0.2">
      <c r="A119" s="36" t="s">
        <v>41</v>
      </c>
      <c r="B119" s="39"/>
      <c r="C119" s="39"/>
      <c r="D119" s="37">
        <v>4492.97</v>
      </c>
      <c r="E119" s="33"/>
    </row>
    <row r="120" spans="1:5" ht="12.75" x14ac:dyDescent="0.2">
      <c r="A120" s="36" t="s">
        <v>44</v>
      </c>
      <c r="B120" s="39"/>
      <c r="C120" s="39"/>
      <c r="D120" s="39">
        <v>4240.03</v>
      </c>
      <c r="E120" s="33"/>
    </row>
    <row r="121" spans="1:5" ht="12.75" x14ac:dyDescent="0.2">
      <c r="A121" s="36" t="s">
        <v>46</v>
      </c>
      <c r="B121" s="39"/>
      <c r="C121" s="39"/>
      <c r="D121" s="39">
        <v>1432.92</v>
      </c>
      <c r="E121" s="33"/>
    </row>
    <row r="122" spans="1:5" ht="12.75" x14ac:dyDescent="0.2">
      <c r="A122" s="36" t="s">
        <v>47</v>
      </c>
      <c r="B122" s="39"/>
      <c r="C122" s="39"/>
      <c r="D122" s="39">
        <v>23868.44</v>
      </c>
      <c r="E122" s="33"/>
    </row>
    <row r="123" spans="1:5" ht="12.75" x14ac:dyDescent="0.2">
      <c r="A123" s="35" t="s">
        <v>48</v>
      </c>
      <c r="B123" s="32">
        <v>5500</v>
      </c>
      <c r="C123" s="32">
        <v>5500</v>
      </c>
      <c r="D123" s="32">
        <v>2590.8200000000002</v>
      </c>
      <c r="E123" s="33">
        <f t="shared" si="3"/>
        <v>0.47105818181818182</v>
      </c>
    </row>
    <row r="124" spans="1:5" ht="12.75" x14ac:dyDescent="0.2">
      <c r="A124" s="36" t="s">
        <v>51</v>
      </c>
      <c r="B124" s="39"/>
      <c r="C124" s="39"/>
      <c r="D124" s="39">
        <v>2321.08</v>
      </c>
      <c r="E124" s="33"/>
    </row>
    <row r="125" spans="1:5" s="66" customFormat="1" ht="12.75" x14ac:dyDescent="0.2">
      <c r="A125" s="74" t="s">
        <v>55</v>
      </c>
      <c r="B125" s="75"/>
      <c r="C125" s="75"/>
      <c r="D125" s="76">
        <v>269.74</v>
      </c>
      <c r="E125" s="75"/>
    </row>
    <row r="126" spans="1:5" s="66" customFormat="1" ht="12.75" x14ac:dyDescent="0.2">
      <c r="A126" s="69" t="s">
        <v>159</v>
      </c>
      <c r="B126" s="70">
        <v>9095.7800000000007</v>
      </c>
      <c r="C126" s="70">
        <v>9095.7800000000007</v>
      </c>
      <c r="D126" s="70">
        <v>9095.7800000000007</v>
      </c>
      <c r="E126" s="71">
        <v>100</v>
      </c>
    </row>
    <row r="127" spans="1:5" s="66" customFormat="1" ht="12.75" x14ac:dyDescent="0.2">
      <c r="A127" s="72" t="s">
        <v>38</v>
      </c>
      <c r="B127" s="70">
        <v>9095.7800000000007</v>
      </c>
      <c r="C127" s="70">
        <v>9095.7800000000007</v>
      </c>
      <c r="D127" s="70">
        <v>9095.7800000000007</v>
      </c>
      <c r="E127" s="71">
        <v>100</v>
      </c>
    </row>
    <row r="128" spans="1:5" s="66" customFormat="1" ht="12.75" x14ac:dyDescent="0.2">
      <c r="A128" s="74" t="s">
        <v>40</v>
      </c>
      <c r="B128" s="75"/>
      <c r="C128" s="75"/>
      <c r="D128" s="77">
        <v>9095.7800000000007</v>
      </c>
      <c r="E128" s="75"/>
    </row>
    <row r="129" spans="1:5" ht="12.75" x14ac:dyDescent="0.2">
      <c r="A129" s="63" t="s">
        <v>167</v>
      </c>
      <c r="B129" s="61">
        <f>B130+B134+B137+B145</f>
        <v>22496.820000000003</v>
      </c>
      <c r="C129" s="61">
        <f t="shared" ref="C129:D129" si="7">C130+C134+C137+C145</f>
        <v>22496.820000000003</v>
      </c>
      <c r="D129" s="61">
        <f t="shared" si="7"/>
        <v>18274.669999999998</v>
      </c>
      <c r="E129" s="62">
        <f t="shared" si="3"/>
        <v>0.81232236378297007</v>
      </c>
    </row>
    <row r="130" spans="1:5" ht="12.75" x14ac:dyDescent="0.2">
      <c r="A130" s="69" t="s">
        <v>153</v>
      </c>
      <c r="B130" s="70">
        <v>12123.62</v>
      </c>
      <c r="C130" s="70">
        <v>12123.62</v>
      </c>
      <c r="D130" s="70">
        <v>8606.75</v>
      </c>
      <c r="E130" s="33">
        <f t="shared" si="3"/>
        <v>0.7099158502163545</v>
      </c>
    </row>
    <row r="131" spans="1:5" ht="12.75" x14ac:dyDescent="0.2">
      <c r="A131" s="72" t="s">
        <v>38</v>
      </c>
      <c r="B131" s="70">
        <v>12123.62</v>
      </c>
      <c r="C131" s="70">
        <v>12123.62</v>
      </c>
      <c r="D131" s="70">
        <v>8606.75</v>
      </c>
      <c r="E131" s="33">
        <f t="shared" si="3"/>
        <v>0.7099158502163545</v>
      </c>
    </row>
    <row r="132" spans="1:5" ht="12.75" x14ac:dyDescent="0.2">
      <c r="A132" s="74" t="s">
        <v>40</v>
      </c>
      <c r="B132" s="75"/>
      <c r="C132" s="75"/>
      <c r="D132" s="77">
        <v>7506.75</v>
      </c>
      <c r="E132" s="33"/>
    </row>
    <row r="133" spans="1:5" s="66" customFormat="1" ht="12.75" x14ac:dyDescent="0.2">
      <c r="A133" s="74" t="s">
        <v>44</v>
      </c>
      <c r="B133" s="75"/>
      <c r="C133" s="75"/>
      <c r="D133" s="77">
        <v>1100</v>
      </c>
      <c r="E133" s="75"/>
    </row>
    <row r="134" spans="1:5" ht="12.75" x14ac:dyDescent="0.2">
      <c r="A134" s="69" t="s">
        <v>168</v>
      </c>
      <c r="B134" s="70">
        <v>4861.62</v>
      </c>
      <c r="C134" s="70">
        <v>4861.62</v>
      </c>
      <c r="D134" s="70">
        <v>0</v>
      </c>
      <c r="E134" s="33">
        <f t="shared" si="3"/>
        <v>0</v>
      </c>
    </row>
    <row r="135" spans="1:5" ht="12.75" x14ac:dyDescent="0.2">
      <c r="A135" s="72" t="s">
        <v>38</v>
      </c>
      <c r="B135" s="70">
        <v>4861.62</v>
      </c>
      <c r="C135" s="70">
        <v>4861.62</v>
      </c>
      <c r="D135" s="70">
        <v>0</v>
      </c>
      <c r="E135" s="33">
        <f t="shared" si="3"/>
        <v>0</v>
      </c>
    </row>
    <row r="136" spans="1:5" ht="12.75" hidden="1" x14ac:dyDescent="0.2">
      <c r="A136" s="74" t="s">
        <v>40</v>
      </c>
      <c r="B136" s="75"/>
      <c r="C136" s="75"/>
      <c r="D136" s="77"/>
      <c r="E136" s="33"/>
    </row>
    <row r="137" spans="1:5" ht="12.75" x14ac:dyDescent="0.2">
      <c r="A137" s="69" t="s">
        <v>169</v>
      </c>
      <c r="B137" s="70">
        <v>5243.45</v>
      </c>
      <c r="C137" s="70">
        <v>5243.45</v>
      </c>
      <c r="D137" s="70">
        <v>9667.92</v>
      </c>
      <c r="E137" s="33">
        <f t="shared" si="3"/>
        <v>1.8438089425855115</v>
      </c>
    </row>
    <row r="138" spans="1:5" ht="12.75" x14ac:dyDescent="0.2">
      <c r="A138" s="72" t="s">
        <v>38</v>
      </c>
      <c r="B138" s="70">
        <v>4467.45</v>
      </c>
      <c r="C138" s="70">
        <v>4467.45</v>
      </c>
      <c r="D138" s="70">
        <v>9049.92</v>
      </c>
      <c r="E138" s="33">
        <f t="shared" si="3"/>
        <v>2.0257462310714165</v>
      </c>
    </row>
    <row r="139" spans="1:5" ht="12.75" x14ac:dyDescent="0.2">
      <c r="A139" s="74" t="s">
        <v>40</v>
      </c>
      <c r="B139" s="75"/>
      <c r="C139" s="75"/>
      <c r="D139" s="76">
        <v>6361.62</v>
      </c>
      <c r="E139" s="33"/>
    </row>
    <row r="140" spans="1:5" ht="12.75" x14ac:dyDescent="0.2">
      <c r="A140" s="74" t="s">
        <v>44</v>
      </c>
      <c r="B140" s="75"/>
      <c r="C140" s="75"/>
      <c r="D140" s="77">
        <v>400</v>
      </c>
      <c r="E140" s="33"/>
    </row>
    <row r="141" spans="1:5" ht="12.75" x14ac:dyDescent="0.2">
      <c r="A141" s="74" t="s">
        <v>47</v>
      </c>
      <c r="B141" s="75"/>
      <c r="C141" s="75"/>
      <c r="D141" s="77">
        <v>2288.3000000000002</v>
      </c>
      <c r="E141" s="33"/>
    </row>
    <row r="142" spans="1:5" ht="12.75" x14ac:dyDescent="0.2">
      <c r="A142" s="72" t="s">
        <v>48</v>
      </c>
      <c r="B142" s="70">
        <v>776</v>
      </c>
      <c r="C142" s="70">
        <v>776</v>
      </c>
      <c r="D142" s="71">
        <v>618</v>
      </c>
      <c r="E142" s="33">
        <f t="shared" ref="E142:E191" si="8">D142/C142</f>
        <v>0.79639175257731953</v>
      </c>
    </row>
    <row r="143" spans="1:5" ht="12.75" x14ac:dyDescent="0.2">
      <c r="A143" s="74" t="s">
        <v>50</v>
      </c>
      <c r="B143" s="75"/>
      <c r="C143" s="75"/>
      <c r="D143" s="76">
        <v>30</v>
      </c>
      <c r="E143" s="33"/>
    </row>
    <row r="144" spans="1:5" ht="12.75" x14ac:dyDescent="0.2">
      <c r="A144" s="74" t="s">
        <v>51</v>
      </c>
      <c r="B144" s="75"/>
      <c r="C144" s="75"/>
      <c r="D144" s="76">
        <v>588</v>
      </c>
      <c r="E144" s="33"/>
    </row>
    <row r="145" spans="1:5" s="66" customFormat="1" ht="12.75" x14ac:dyDescent="0.2">
      <c r="A145" s="69" t="s">
        <v>180</v>
      </c>
      <c r="B145" s="70">
        <v>268.13</v>
      </c>
      <c r="C145" s="70">
        <v>268.13</v>
      </c>
      <c r="D145" s="70">
        <v>0</v>
      </c>
      <c r="E145" s="33">
        <f t="shared" si="8"/>
        <v>0</v>
      </c>
    </row>
    <row r="146" spans="1:5" s="66" customFormat="1" ht="12.75" x14ac:dyDescent="0.2">
      <c r="A146" s="72" t="s">
        <v>38</v>
      </c>
      <c r="B146" s="70">
        <v>268.13</v>
      </c>
      <c r="C146" s="70">
        <v>268.13</v>
      </c>
      <c r="D146" s="70">
        <v>0</v>
      </c>
      <c r="E146" s="33">
        <f t="shared" si="8"/>
        <v>0</v>
      </c>
    </row>
    <row r="147" spans="1:5" s="66" customFormat="1" ht="12.75" hidden="1" x14ac:dyDescent="0.2">
      <c r="A147" s="74" t="s">
        <v>47</v>
      </c>
      <c r="B147" s="75"/>
      <c r="C147" s="75"/>
      <c r="D147" s="76"/>
      <c r="E147" s="75"/>
    </row>
    <row r="148" spans="1:5" ht="12.75" x14ac:dyDescent="0.2">
      <c r="A148" s="63" t="s">
        <v>170</v>
      </c>
      <c r="B148" s="61">
        <f>B149</f>
        <v>1600</v>
      </c>
      <c r="C148" s="61">
        <f t="shared" ref="C148:D148" si="9">C149</f>
        <v>1600</v>
      </c>
      <c r="D148" s="61">
        <f t="shared" si="9"/>
        <v>1599.33</v>
      </c>
      <c r="E148" s="62">
        <f t="shared" si="8"/>
        <v>0.99958124999999998</v>
      </c>
    </row>
    <row r="149" spans="1:5" ht="12.75" x14ac:dyDescent="0.2">
      <c r="A149" s="69" t="s">
        <v>153</v>
      </c>
      <c r="B149" s="70">
        <v>1600</v>
      </c>
      <c r="C149" s="70">
        <v>1600</v>
      </c>
      <c r="D149" s="70">
        <v>1599.33</v>
      </c>
      <c r="E149" s="33">
        <f t="shared" si="8"/>
        <v>0.99958124999999998</v>
      </c>
    </row>
    <row r="150" spans="1:5" ht="12.75" x14ac:dyDescent="0.2">
      <c r="A150" s="72" t="s">
        <v>48</v>
      </c>
      <c r="B150" s="70">
        <v>1600</v>
      </c>
      <c r="C150" s="70">
        <v>1600</v>
      </c>
      <c r="D150" s="70">
        <v>1599.33</v>
      </c>
      <c r="E150" s="33">
        <f t="shared" si="8"/>
        <v>0.99958124999999998</v>
      </c>
    </row>
    <row r="151" spans="1:5" ht="12.75" x14ac:dyDescent="0.2">
      <c r="A151" s="74" t="s">
        <v>55</v>
      </c>
      <c r="B151" s="75"/>
      <c r="C151" s="75"/>
      <c r="D151" s="77">
        <v>1385.43</v>
      </c>
      <c r="E151" s="33"/>
    </row>
    <row r="152" spans="1:5" ht="12.75" x14ac:dyDescent="0.2">
      <c r="A152" s="74" t="s">
        <v>59</v>
      </c>
      <c r="B152" s="75"/>
      <c r="C152" s="75"/>
      <c r="D152" s="76">
        <v>114.52</v>
      </c>
      <c r="E152" s="33"/>
    </row>
    <row r="153" spans="1:5" ht="12.75" x14ac:dyDescent="0.2">
      <c r="A153" s="74" t="s">
        <v>68</v>
      </c>
      <c r="B153" s="75"/>
      <c r="C153" s="75"/>
      <c r="D153" s="76">
        <v>99.38</v>
      </c>
      <c r="E153" s="33"/>
    </row>
    <row r="154" spans="1:5" ht="12.75" x14ac:dyDescent="0.2">
      <c r="A154" s="63" t="s">
        <v>171</v>
      </c>
      <c r="B154" s="61">
        <f>B155+B161+B166</f>
        <v>64023.060000000005</v>
      </c>
      <c r="C154" s="61">
        <f t="shared" ref="C154:D154" si="10">C155+C161+C166</f>
        <v>64023.060000000005</v>
      </c>
      <c r="D154" s="61">
        <f t="shared" si="10"/>
        <v>39615.81</v>
      </c>
      <c r="E154" s="62">
        <f t="shared" si="8"/>
        <v>0.61877407921458294</v>
      </c>
    </row>
    <row r="155" spans="1:5" ht="12.75" x14ac:dyDescent="0.2">
      <c r="A155" s="69" t="s">
        <v>158</v>
      </c>
      <c r="B155" s="70">
        <v>35768.400000000001</v>
      </c>
      <c r="C155" s="70">
        <v>35768.400000000001</v>
      </c>
      <c r="D155" s="70">
        <v>26775.47</v>
      </c>
      <c r="E155" s="33">
        <f t="shared" si="8"/>
        <v>0.74857891323067294</v>
      </c>
    </row>
    <row r="156" spans="1:5" ht="12.75" x14ac:dyDescent="0.2">
      <c r="A156" s="72" t="s">
        <v>48</v>
      </c>
      <c r="B156" s="70">
        <v>35768.400000000001</v>
      </c>
      <c r="C156" s="70">
        <v>35768.400000000001</v>
      </c>
      <c r="D156" s="70">
        <v>26775.47</v>
      </c>
      <c r="E156" s="33">
        <f t="shared" si="8"/>
        <v>0.74857891323067294</v>
      </c>
    </row>
    <row r="157" spans="1:5" s="66" customFormat="1" ht="12.75" x14ac:dyDescent="0.2">
      <c r="A157" s="74" t="s">
        <v>50</v>
      </c>
      <c r="B157" s="75"/>
      <c r="C157" s="75"/>
      <c r="D157" s="76">
        <v>139.12</v>
      </c>
      <c r="E157" s="75"/>
    </row>
    <row r="158" spans="1:5" ht="12.75" x14ac:dyDescent="0.2">
      <c r="A158" s="74" t="s">
        <v>52</v>
      </c>
      <c r="B158" s="75"/>
      <c r="C158" s="75"/>
      <c r="D158" s="77">
        <v>25827.09</v>
      </c>
      <c r="E158" s="33"/>
    </row>
    <row r="159" spans="1:5" ht="12.75" x14ac:dyDescent="0.2">
      <c r="A159" s="74" t="s">
        <v>66</v>
      </c>
      <c r="B159" s="75"/>
      <c r="C159" s="75"/>
      <c r="D159" s="76">
        <v>650</v>
      </c>
      <c r="E159" s="33"/>
    </row>
    <row r="160" spans="1:5" ht="12.75" x14ac:dyDescent="0.2">
      <c r="A160" s="74" t="s">
        <v>73</v>
      </c>
      <c r="B160" s="75"/>
      <c r="C160" s="75"/>
      <c r="D160" s="76">
        <v>159.26</v>
      </c>
      <c r="E160" s="33"/>
    </row>
    <row r="161" spans="1:8" s="66" customFormat="1" ht="12.75" x14ac:dyDescent="0.2">
      <c r="A161" s="69" t="s">
        <v>188</v>
      </c>
      <c r="B161" s="70">
        <v>15473.2</v>
      </c>
      <c r="C161" s="70">
        <v>15473.2</v>
      </c>
      <c r="D161" s="70">
        <v>11016.25</v>
      </c>
      <c r="E161" s="71">
        <v>71.2</v>
      </c>
    </row>
    <row r="162" spans="1:8" s="66" customFormat="1" ht="12.75" x14ac:dyDescent="0.2">
      <c r="A162" s="72" t="s">
        <v>48</v>
      </c>
      <c r="B162" s="70">
        <v>15473.2</v>
      </c>
      <c r="C162" s="70">
        <v>15473.2</v>
      </c>
      <c r="D162" s="70">
        <v>11016.25</v>
      </c>
      <c r="E162" s="71">
        <v>71.2</v>
      </c>
    </row>
    <row r="163" spans="1:8" s="66" customFormat="1" ht="12.75" x14ac:dyDescent="0.2">
      <c r="A163" s="74" t="s">
        <v>52</v>
      </c>
      <c r="B163" s="75"/>
      <c r="C163" s="75"/>
      <c r="D163" s="77">
        <v>5922</v>
      </c>
      <c r="E163" s="75"/>
    </row>
    <row r="164" spans="1:8" s="66" customFormat="1" ht="12.75" x14ac:dyDescent="0.2">
      <c r="A164" s="74" t="s">
        <v>55</v>
      </c>
      <c r="B164" s="75"/>
      <c r="C164" s="75"/>
      <c r="D164" s="76">
        <v>90</v>
      </c>
      <c r="E164" s="75"/>
    </row>
    <row r="165" spans="1:8" s="66" customFormat="1" ht="12.75" x14ac:dyDescent="0.2">
      <c r="A165" s="74" t="s">
        <v>66</v>
      </c>
      <c r="B165" s="75"/>
      <c r="C165" s="75"/>
      <c r="D165" s="77">
        <v>5004.25</v>
      </c>
      <c r="E165" s="75"/>
    </row>
    <row r="166" spans="1:8" ht="12.75" x14ac:dyDescent="0.2">
      <c r="A166" s="69" t="s">
        <v>160</v>
      </c>
      <c r="B166" s="70">
        <v>12781.46</v>
      </c>
      <c r="C166" s="70">
        <v>12781.46</v>
      </c>
      <c r="D166" s="70">
        <v>1824.09</v>
      </c>
      <c r="E166" s="33">
        <f t="shared" si="8"/>
        <v>0.14271374318739799</v>
      </c>
    </row>
    <row r="167" spans="1:8" ht="12.75" x14ac:dyDescent="0.2">
      <c r="A167" s="72" t="s">
        <v>48</v>
      </c>
      <c r="B167" s="70">
        <v>7831.46</v>
      </c>
      <c r="C167" s="70">
        <v>7831.46</v>
      </c>
      <c r="D167" s="70">
        <v>243.14</v>
      </c>
      <c r="E167" s="33">
        <f t="shared" si="8"/>
        <v>3.1046573691240201E-2</v>
      </c>
    </row>
    <row r="168" spans="1:8" ht="12.75" x14ac:dyDescent="0.2">
      <c r="A168" s="74" t="s">
        <v>52</v>
      </c>
      <c r="B168" s="75"/>
      <c r="C168" s="75"/>
      <c r="D168" s="77">
        <v>210</v>
      </c>
      <c r="E168" s="33"/>
    </row>
    <row r="169" spans="1:8" ht="12.75" x14ac:dyDescent="0.2">
      <c r="A169" s="74" t="s">
        <v>73</v>
      </c>
      <c r="B169" s="75"/>
      <c r="C169" s="75"/>
      <c r="D169" s="76">
        <v>33.14</v>
      </c>
      <c r="E169" s="33"/>
    </row>
    <row r="170" spans="1:8" ht="12.75" x14ac:dyDescent="0.2">
      <c r="A170" s="72" t="s">
        <v>84</v>
      </c>
      <c r="B170" s="70">
        <v>4950</v>
      </c>
      <c r="C170" s="70">
        <v>4950</v>
      </c>
      <c r="D170" s="70">
        <v>1580.95</v>
      </c>
      <c r="E170" s="33">
        <f t="shared" si="8"/>
        <v>0.31938383838383838</v>
      </c>
      <c r="H170" s="27" t="s">
        <v>181</v>
      </c>
    </row>
    <row r="171" spans="1:8" s="66" customFormat="1" ht="12.75" x14ac:dyDescent="0.2">
      <c r="A171" s="74" t="s">
        <v>86</v>
      </c>
      <c r="B171" s="75"/>
      <c r="C171" s="75"/>
      <c r="D171" s="77">
        <v>1580.95</v>
      </c>
      <c r="E171" s="75"/>
    </row>
    <row r="172" spans="1:8" ht="12.75" x14ac:dyDescent="0.2">
      <c r="A172" s="63" t="s">
        <v>172</v>
      </c>
      <c r="B172" s="61">
        <f>B173</f>
        <v>1932</v>
      </c>
      <c r="C172" s="61">
        <f t="shared" ref="C172:D172" si="11">C173</f>
        <v>1932</v>
      </c>
      <c r="D172" s="61">
        <f t="shared" si="11"/>
        <v>1932</v>
      </c>
      <c r="E172" s="62">
        <f t="shared" si="8"/>
        <v>1</v>
      </c>
    </row>
    <row r="173" spans="1:8" ht="12.75" x14ac:dyDescent="0.2">
      <c r="A173" s="69" t="s">
        <v>153</v>
      </c>
      <c r="B173" s="70">
        <v>1932</v>
      </c>
      <c r="C173" s="70">
        <v>1932</v>
      </c>
      <c r="D173" s="70">
        <v>1932</v>
      </c>
      <c r="E173" s="33">
        <f t="shared" si="8"/>
        <v>1</v>
      </c>
    </row>
    <row r="174" spans="1:8" ht="12.75" x14ac:dyDescent="0.2">
      <c r="A174" s="72" t="s">
        <v>48</v>
      </c>
      <c r="B174" s="70">
        <v>1932</v>
      </c>
      <c r="C174" s="70">
        <v>1932</v>
      </c>
      <c r="D174" s="70">
        <v>1932</v>
      </c>
      <c r="E174" s="33">
        <f t="shared" si="8"/>
        <v>1</v>
      </c>
    </row>
    <row r="175" spans="1:8" ht="12.75" x14ac:dyDescent="0.2">
      <c r="A175" s="74" t="s">
        <v>62</v>
      </c>
      <c r="B175" s="75"/>
      <c r="C175" s="75"/>
      <c r="D175" s="77">
        <v>1100</v>
      </c>
      <c r="E175" s="33"/>
    </row>
    <row r="176" spans="1:8" ht="12.75" x14ac:dyDescent="0.2">
      <c r="A176" s="74" t="s">
        <v>66</v>
      </c>
      <c r="B176" s="75"/>
      <c r="C176" s="75"/>
      <c r="D176" s="77">
        <v>832</v>
      </c>
      <c r="E176" s="33"/>
    </row>
    <row r="177" spans="1:5" ht="12.75" x14ac:dyDescent="0.2">
      <c r="A177" s="63" t="s">
        <v>173</v>
      </c>
      <c r="B177" s="64">
        <f>B178+B181</f>
        <v>670.73</v>
      </c>
      <c r="C177" s="64">
        <f t="shared" ref="C177:D177" si="12">C178+C181</f>
        <v>670.73</v>
      </c>
      <c r="D177" s="64">
        <f t="shared" si="12"/>
        <v>670.73</v>
      </c>
      <c r="E177" s="62">
        <f t="shared" si="8"/>
        <v>1</v>
      </c>
    </row>
    <row r="178" spans="1:5" s="66" customFormat="1" ht="12.75" x14ac:dyDescent="0.2">
      <c r="A178" s="69" t="s">
        <v>154</v>
      </c>
      <c r="B178" s="71">
        <v>0.23</v>
      </c>
      <c r="C178" s="71">
        <v>0.23</v>
      </c>
      <c r="D178" s="71">
        <v>0.23</v>
      </c>
      <c r="E178" s="71">
        <v>100</v>
      </c>
    </row>
    <row r="179" spans="1:5" s="66" customFormat="1" ht="12.75" x14ac:dyDescent="0.2">
      <c r="A179" s="72" t="s">
        <v>192</v>
      </c>
      <c r="B179" s="71">
        <v>0.23</v>
      </c>
      <c r="C179" s="71">
        <v>0.23</v>
      </c>
      <c r="D179" s="71">
        <v>0.23</v>
      </c>
      <c r="E179" s="71">
        <v>100</v>
      </c>
    </row>
    <row r="180" spans="1:5" s="66" customFormat="1" ht="12.75" x14ac:dyDescent="0.2">
      <c r="A180" s="74" t="s">
        <v>82</v>
      </c>
      <c r="B180" s="75"/>
      <c r="C180" s="75"/>
      <c r="D180" s="76">
        <v>0.23</v>
      </c>
      <c r="E180" s="75"/>
    </row>
    <row r="181" spans="1:5" ht="12.75" x14ac:dyDescent="0.2">
      <c r="A181" s="69" t="s">
        <v>158</v>
      </c>
      <c r="B181" s="71">
        <v>670.5</v>
      </c>
      <c r="C181" s="71">
        <v>670.5</v>
      </c>
      <c r="D181" s="71">
        <v>670.5</v>
      </c>
      <c r="E181" s="33">
        <f t="shared" si="8"/>
        <v>1</v>
      </c>
    </row>
    <row r="182" spans="1:5" ht="12.75" x14ac:dyDescent="0.2">
      <c r="A182" s="72" t="s">
        <v>80</v>
      </c>
      <c r="B182" s="71">
        <v>670.5</v>
      </c>
      <c r="C182" s="71">
        <v>670.5</v>
      </c>
      <c r="D182" s="71">
        <v>670.5</v>
      </c>
      <c r="E182" s="33">
        <f t="shared" si="8"/>
        <v>1</v>
      </c>
    </row>
    <row r="183" spans="1:5" ht="12.75" x14ac:dyDescent="0.2">
      <c r="A183" s="74" t="s">
        <v>82</v>
      </c>
      <c r="B183" s="75"/>
      <c r="C183" s="75"/>
      <c r="D183" s="76">
        <v>670.5</v>
      </c>
      <c r="E183" s="33"/>
    </row>
    <row r="184" spans="1:5" ht="12.75" x14ac:dyDescent="0.2">
      <c r="A184" s="60" t="s">
        <v>174</v>
      </c>
      <c r="B184" s="64">
        <f>B185</f>
        <v>1255</v>
      </c>
      <c r="C184" s="64">
        <f t="shared" ref="C184:D184" si="13">C185</f>
        <v>1255</v>
      </c>
      <c r="D184" s="64">
        <f t="shared" si="13"/>
        <v>330</v>
      </c>
      <c r="E184" s="62">
        <f t="shared" si="8"/>
        <v>0.26294820717131473</v>
      </c>
    </row>
    <row r="185" spans="1:5" ht="12.75" x14ac:dyDescent="0.2">
      <c r="A185" s="63" t="s">
        <v>175</v>
      </c>
      <c r="B185" s="64">
        <f>B186+B188+B190</f>
        <v>1255</v>
      </c>
      <c r="C185" s="64">
        <f t="shared" ref="C185:D185" si="14">C186+C188+C190</f>
        <v>1255</v>
      </c>
      <c r="D185" s="64">
        <f t="shared" si="14"/>
        <v>330</v>
      </c>
      <c r="E185" s="62">
        <f t="shared" si="8"/>
        <v>0.26294820717131473</v>
      </c>
    </row>
    <row r="186" spans="1:5" ht="12.75" x14ac:dyDescent="0.2">
      <c r="A186" s="69" t="s">
        <v>154</v>
      </c>
      <c r="B186" s="71">
        <v>400</v>
      </c>
      <c r="C186" s="71">
        <v>400</v>
      </c>
      <c r="D186" s="71">
        <v>0</v>
      </c>
      <c r="E186" s="33">
        <f t="shared" si="8"/>
        <v>0</v>
      </c>
    </row>
    <row r="187" spans="1:5" ht="12.75" x14ac:dyDescent="0.2">
      <c r="A187" s="72" t="s">
        <v>48</v>
      </c>
      <c r="B187" s="71">
        <v>400</v>
      </c>
      <c r="C187" s="71">
        <v>400</v>
      </c>
      <c r="D187" s="71">
        <v>0</v>
      </c>
      <c r="E187" s="33">
        <f t="shared" si="8"/>
        <v>0</v>
      </c>
    </row>
    <row r="188" spans="1:5" ht="12.75" x14ac:dyDescent="0.2">
      <c r="A188" s="69" t="s">
        <v>155</v>
      </c>
      <c r="B188" s="71">
        <v>55</v>
      </c>
      <c r="C188" s="71">
        <v>55</v>
      </c>
      <c r="D188" s="71">
        <v>0</v>
      </c>
      <c r="E188" s="33">
        <f t="shared" si="8"/>
        <v>0</v>
      </c>
    </row>
    <row r="189" spans="1:5" ht="12.75" x14ac:dyDescent="0.2">
      <c r="A189" s="72" t="s">
        <v>48</v>
      </c>
      <c r="B189" s="71">
        <v>55</v>
      </c>
      <c r="C189" s="71">
        <v>55</v>
      </c>
      <c r="D189" s="71">
        <v>0</v>
      </c>
      <c r="E189" s="33">
        <f t="shared" si="8"/>
        <v>0</v>
      </c>
    </row>
    <row r="190" spans="1:5" ht="12.75" x14ac:dyDescent="0.2">
      <c r="A190" s="69" t="s">
        <v>158</v>
      </c>
      <c r="B190" s="71">
        <v>800</v>
      </c>
      <c r="C190" s="71">
        <v>800</v>
      </c>
      <c r="D190" s="71">
        <v>330</v>
      </c>
      <c r="E190" s="33">
        <f t="shared" si="8"/>
        <v>0.41249999999999998</v>
      </c>
    </row>
    <row r="191" spans="1:5" ht="12.75" x14ac:dyDescent="0.2">
      <c r="A191" s="72" t="s">
        <v>48</v>
      </c>
      <c r="B191" s="71">
        <v>800</v>
      </c>
      <c r="C191" s="71">
        <v>800</v>
      </c>
      <c r="D191" s="71">
        <v>330</v>
      </c>
      <c r="E191" s="33">
        <f t="shared" si="8"/>
        <v>0.41249999999999998</v>
      </c>
    </row>
    <row r="192" spans="1:5" ht="12.75" x14ac:dyDescent="0.2">
      <c r="A192" s="74" t="s">
        <v>62</v>
      </c>
      <c r="B192" s="75"/>
      <c r="C192" s="75"/>
      <c r="D192" s="76">
        <v>330</v>
      </c>
      <c r="E192" s="33"/>
    </row>
    <row r="193" spans="1:5" ht="12.75" x14ac:dyDescent="0.2">
      <c r="A193" s="60" t="s">
        <v>176</v>
      </c>
      <c r="B193" s="61">
        <f>B194</f>
        <v>7797.8700000000008</v>
      </c>
      <c r="C193" s="61">
        <f t="shared" ref="C193:D193" si="15">C194</f>
        <v>7797.8700000000008</v>
      </c>
      <c r="D193" s="61">
        <f t="shared" si="15"/>
        <v>9883.94</v>
      </c>
      <c r="E193" s="62">
        <f t="shared" ref="E193:E211" si="16">D193/C193</f>
        <v>1.2675179247666348</v>
      </c>
    </row>
    <row r="194" spans="1:5" ht="12.75" x14ac:dyDescent="0.2">
      <c r="A194" s="63" t="s">
        <v>177</v>
      </c>
      <c r="B194" s="61">
        <f>B195+B199+B201+B206+B210</f>
        <v>7797.8700000000008</v>
      </c>
      <c r="C194" s="61">
        <f t="shared" ref="C194:D194" si="17">C195+C199+C201+C206+C210</f>
        <v>7797.8700000000008</v>
      </c>
      <c r="D194" s="61">
        <f t="shared" si="17"/>
        <v>9883.94</v>
      </c>
      <c r="E194" s="62">
        <f t="shared" si="16"/>
        <v>1.2675179247666348</v>
      </c>
    </row>
    <row r="195" spans="1:5" ht="12.75" x14ac:dyDescent="0.2">
      <c r="A195" s="69" t="s">
        <v>154</v>
      </c>
      <c r="B195" s="71">
        <v>1529.77</v>
      </c>
      <c r="C195" s="71">
        <v>1529.77</v>
      </c>
      <c r="D195" s="71">
        <v>2115.34</v>
      </c>
      <c r="E195" s="33">
        <f t="shared" si="16"/>
        <v>1.3827830327434845</v>
      </c>
    </row>
    <row r="196" spans="1:5" ht="12.75" x14ac:dyDescent="0.2">
      <c r="A196" s="72" t="s">
        <v>84</v>
      </c>
      <c r="B196" s="71">
        <v>1529.77</v>
      </c>
      <c r="C196" s="71">
        <v>1529.77</v>
      </c>
      <c r="D196" s="71">
        <v>2115.34</v>
      </c>
      <c r="E196" s="33">
        <f t="shared" si="16"/>
        <v>1.3827830327434845</v>
      </c>
    </row>
    <row r="197" spans="1:5" ht="12.75" x14ac:dyDescent="0.2">
      <c r="A197" s="74" t="s">
        <v>86</v>
      </c>
      <c r="B197" s="75"/>
      <c r="C197" s="75"/>
      <c r="D197" s="76">
        <v>1948.32</v>
      </c>
      <c r="E197" s="33"/>
    </row>
    <row r="198" spans="1:5" s="66" customFormat="1" ht="12.75" x14ac:dyDescent="0.2">
      <c r="A198" s="74" t="s">
        <v>88</v>
      </c>
      <c r="B198" s="75"/>
      <c r="C198" s="75"/>
      <c r="D198" s="76">
        <v>167.02</v>
      </c>
      <c r="E198" s="75"/>
    </row>
    <row r="199" spans="1:5" ht="12.75" x14ac:dyDescent="0.2">
      <c r="A199" s="69" t="s">
        <v>157</v>
      </c>
      <c r="B199" s="70">
        <v>1260.53</v>
      </c>
      <c r="C199" s="70">
        <v>1260.53</v>
      </c>
      <c r="D199" s="71">
        <v>0</v>
      </c>
      <c r="E199" s="33">
        <f t="shared" si="16"/>
        <v>0</v>
      </c>
    </row>
    <row r="200" spans="1:5" ht="12.75" x14ac:dyDescent="0.2">
      <c r="A200" s="72" t="s">
        <v>84</v>
      </c>
      <c r="B200" s="70">
        <v>1260.53</v>
      </c>
      <c r="C200" s="70">
        <v>1260.53</v>
      </c>
      <c r="D200" s="71">
        <v>0</v>
      </c>
      <c r="E200" s="33">
        <f t="shared" si="16"/>
        <v>0</v>
      </c>
    </row>
    <row r="201" spans="1:5" ht="12.75" x14ac:dyDescent="0.2">
      <c r="A201" s="69" t="s">
        <v>158</v>
      </c>
      <c r="B201" s="70">
        <v>2391</v>
      </c>
      <c r="C201" s="70">
        <v>2391</v>
      </c>
      <c r="D201" s="70">
        <v>2872.68</v>
      </c>
      <c r="E201" s="33">
        <f t="shared" si="16"/>
        <v>1.2014554579673775</v>
      </c>
    </row>
    <row r="202" spans="1:5" ht="12.75" x14ac:dyDescent="0.2">
      <c r="A202" s="72" t="s">
        <v>84</v>
      </c>
      <c r="B202" s="70">
        <v>2391</v>
      </c>
      <c r="C202" s="70">
        <v>2391</v>
      </c>
      <c r="D202" s="70">
        <v>2872.68</v>
      </c>
      <c r="E202" s="33">
        <f t="shared" si="16"/>
        <v>1.2014554579673775</v>
      </c>
    </row>
    <row r="203" spans="1:5" ht="12.75" x14ac:dyDescent="0.2">
      <c r="A203" s="74" t="s">
        <v>86</v>
      </c>
      <c r="B203" s="75"/>
      <c r="C203" s="75"/>
      <c r="D203" s="76">
        <v>481.68</v>
      </c>
      <c r="E203" s="33"/>
    </row>
    <row r="204" spans="1:5" ht="12.75" x14ac:dyDescent="0.2">
      <c r="A204" s="74" t="s">
        <v>88</v>
      </c>
      <c r="B204" s="75"/>
      <c r="C204" s="75"/>
      <c r="D204" s="76">
        <v>1821</v>
      </c>
      <c r="E204" s="33"/>
    </row>
    <row r="205" spans="1:5" ht="12.75" x14ac:dyDescent="0.2">
      <c r="A205" s="74" t="s">
        <v>91</v>
      </c>
      <c r="B205" s="75"/>
      <c r="C205" s="75"/>
      <c r="D205" s="76">
        <v>570</v>
      </c>
      <c r="E205" s="33"/>
    </row>
    <row r="206" spans="1:5" ht="12.75" customHeight="1" x14ac:dyDescent="0.2">
      <c r="A206" s="69" t="s">
        <v>159</v>
      </c>
      <c r="B206" s="70">
        <v>1362.01</v>
      </c>
      <c r="C206" s="70">
        <v>1362.01</v>
      </c>
      <c r="D206" s="70">
        <v>2529.09</v>
      </c>
      <c r="E206" s="33">
        <f t="shared" si="16"/>
        <v>1.856880639642881</v>
      </c>
    </row>
    <row r="207" spans="1:5" ht="12.75" x14ac:dyDescent="0.2">
      <c r="A207" s="72" t="s">
        <v>84</v>
      </c>
      <c r="B207" s="70">
        <v>1362.01</v>
      </c>
      <c r="C207" s="70">
        <v>1362.01</v>
      </c>
      <c r="D207" s="70">
        <v>2529.09</v>
      </c>
      <c r="E207" s="33">
        <f t="shared" si="16"/>
        <v>1.856880639642881</v>
      </c>
    </row>
    <row r="208" spans="1:5" ht="12.75" x14ac:dyDescent="0.2">
      <c r="A208" s="74" t="s">
        <v>88</v>
      </c>
      <c r="B208" s="75"/>
      <c r="C208" s="75"/>
      <c r="D208" s="77">
        <v>2179.09</v>
      </c>
      <c r="E208" s="33"/>
    </row>
    <row r="209" spans="1:5" ht="12.75" x14ac:dyDescent="0.2">
      <c r="A209" s="74" t="s">
        <v>89</v>
      </c>
      <c r="B209" s="75"/>
      <c r="C209" s="75"/>
      <c r="D209" s="76">
        <v>350</v>
      </c>
      <c r="E209" s="33"/>
    </row>
    <row r="210" spans="1:5" ht="12.75" x14ac:dyDescent="0.2">
      <c r="A210" s="69" t="s">
        <v>162</v>
      </c>
      <c r="B210" s="71">
        <v>1254.56</v>
      </c>
      <c r="C210" s="71">
        <v>1254.56</v>
      </c>
      <c r="D210" s="71">
        <v>2366.83</v>
      </c>
      <c r="E210" s="33">
        <f t="shared" si="16"/>
        <v>1.8865817497768143</v>
      </c>
    </row>
    <row r="211" spans="1:5" ht="12.75" x14ac:dyDescent="0.2">
      <c r="A211" s="72" t="s">
        <v>84</v>
      </c>
      <c r="B211" s="71">
        <v>1254.56</v>
      </c>
      <c r="C211" s="71">
        <v>1254.56</v>
      </c>
      <c r="D211" s="71">
        <v>2366.83</v>
      </c>
      <c r="E211" s="33">
        <f t="shared" si="16"/>
        <v>1.8865817497768143</v>
      </c>
    </row>
    <row r="212" spans="1:5" s="66" customFormat="1" ht="12.75" x14ac:dyDescent="0.2">
      <c r="A212" s="74" t="s">
        <v>86</v>
      </c>
      <c r="B212" s="75"/>
      <c r="C212" s="75"/>
      <c r="D212" s="77">
        <v>2175</v>
      </c>
      <c r="E212" s="75"/>
    </row>
    <row r="213" spans="1:5" s="66" customFormat="1" ht="12.75" x14ac:dyDescent="0.2">
      <c r="A213" s="74" t="s">
        <v>88</v>
      </c>
      <c r="B213" s="75"/>
      <c r="C213" s="75"/>
      <c r="D213" s="76">
        <v>30.49</v>
      </c>
      <c r="E213" s="75"/>
    </row>
    <row r="214" spans="1:5" s="66" customFormat="1" ht="12.75" x14ac:dyDescent="0.2">
      <c r="A214" s="74" t="s">
        <v>91</v>
      </c>
      <c r="B214" s="75"/>
      <c r="C214" s="75"/>
      <c r="D214" s="76">
        <v>161.34</v>
      </c>
      <c r="E214" s="75"/>
    </row>
  </sheetData>
  <mergeCells count="2">
    <mergeCell ref="A1:E1"/>
    <mergeCell ref="A3:E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6D2CF404C4F24D97321AB6C2657900" ma:contentTypeVersion="18" ma:contentTypeDescription="Stvaranje novog dokumenta." ma:contentTypeScope="" ma:versionID="17964cee712b8178f379a2def43af1cd">
  <xsd:schema xmlns:xsd="http://www.w3.org/2001/XMLSchema" xmlns:xs="http://www.w3.org/2001/XMLSchema" xmlns:p="http://schemas.microsoft.com/office/2006/metadata/properties" xmlns:ns2="3498d0d5-97d2-42ca-9090-95be33117fb9" xmlns:ns3="c3d1f244-6952-471a-a14b-b439d1271939" targetNamespace="http://schemas.microsoft.com/office/2006/metadata/properties" ma:root="true" ma:fieldsID="500ebce222c5d892a3799f71f180c6e5" ns2:_="" ns3:_="">
    <xsd:import namespace="3498d0d5-97d2-42ca-9090-95be33117fb9"/>
    <xsd:import namespace="c3d1f244-6952-471a-a14b-b439d1271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8d0d5-97d2-42ca-9090-95be33117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1f244-6952-471a-a14b-b439d1271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e034d1c-a485-4d71-999b-279a86d44341}" ma:internalName="TaxCatchAll" ma:showField="CatchAllData" ma:web="c3d1f244-6952-471a-a14b-b439d1271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d1f244-6952-471a-a14b-b439d1271939" xsi:nil="true"/>
    <lcf76f155ced4ddcb4097134ff3c332f xmlns="3498d0d5-97d2-42ca-9090-95be33117f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7A3ED7-0EFF-4DAE-9336-4FC4634A6255}"/>
</file>

<file path=customXml/itemProps2.xml><?xml version="1.0" encoding="utf-8"?>
<ds:datastoreItem xmlns:ds="http://schemas.openxmlformats.org/officeDocument/2006/customXml" ds:itemID="{8326B67C-6C5A-49C3-A02A-DBDD538E11C6}"/>
</file>

<file path=customXml/itemProps3.xml><?xml version="1.0" encoding="utf-8"?>
<ds:datastoreItem xmlns:ds="http://schemas.openxmlformats.org/officeDocument/2006/customXml" ds:itemID="{8C55818A-9A31-4D86-8128-7E860CF8C9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Opći dio</vt:lpstr>
      <vt:lpstr>posebni dio</vt:lpstr>
      <vt:lpstr>'posebni dio'!Ispis_naslova</vt:lpstr>
      <vt:lpstr>'Opći dio'!Podrucje_ispisa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2026-03-09T09:55:42Z</cp:lastPrinted>
  <dcterms:created xsi:type="dcterms:W3CDTF">2024-02-27T10:10:01Z</dcterms:created>
  <dcterms:modified xsi:type="dcterms:W3CDTF">2026-03-19T07:55:22Z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0x010100A66D2CF404C4F24D97321AB6C2657900</vt:lpwstr>
  </property>
</Properties>
</file>