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ŠKOLA\BAKAR 2026\FINANCIJSKI IZVJEŠTAJI\Izvještaj o izvršenju 01.01.-30.06.2026\"/>
    </mc:Choice>
  </mc:AlternateContent>
  <bookViews>
    <workbookView xWindow="0" yWindow="0" windowWidth="19200" windowHeight="11490"/>
  </bookViews>
  <sheets>
    <sheet name="Opći dio" sheetId="2" r:id="rId1"/>
    <sheet name="Posebni dio" sheetId="4" r:id="rId2"/>
  </sheets>
  <externalReferences>
    <externalReference r:id="rId3"/>
  </externalReferences>
  <definedNames>
    <definedName name="_xlnm._FilterDatabase" localSheetId="0" hidden="1">'Opći dio'!$A$184:$G$206</definedName>
    <definedName name="_xlnm.Print_Titles" localSheetId="1">'Posebni dio'!$7:$8</definedName>
    <definedName name="_xlnm.Print_Area" localSheetId="0">'Opći dio'!$A$1:$G$217</definedName>
    <definedName name="_xlnm.Print_Area" localSheetId="1">'Posebni dio'!$A$1:$E$207</definedName>
  </definedNames>
  <calcPr calcId="162913"/>
</workbook>
</file>

<file path=xl/calcChain.xml><?xml version="1.0" encoding="utf-8"?>
<calcChain xmlns="http://schemas.openxmlformats.org/spreadsheetml/2006/main">
  <c r="F153" i="2" l="1"/>
  <c r="F152" i="2"/>
  <c r="F151" i="2"/>
  <c r="G122" i="2"/>
  <c r="F30" i="2"/>
  <c r="F29" i="2"/>
  <c r="E204" i="2" l="1"/>
  <c r="G194" i="2"/>
  <c r="G195" i="2"/>
  <c r="G196" i="2"/>
  <c r="G197" i="2"/>
  <c r="D171" i="2"/>
  <c r="E171" i="2"/>
  <c r="C171" i="2"/>
  <c r="C162" i="2" s="1"/>
  <c r="G172" i="2"/>
  <c r="G173" i="2"/>
  <c r="G174" i="2"/>
  <c r="G175" i="2"/>
  <c r="E152" i="2"/>
  <c r="F134" i="2" l="1"/>
  <c r="F113" i="2"/>
  <c r="E67" i="2"/>
  <c r="E49" i="2"/>
  <c r="B213" i="2"/>
  <c r="B212" i="2" s="1"/>
  <c r="B204" i="2"/>
  <c r="B183" i="2" s="1"/>
  <c r="B162" i="2"/>
  <c r="B152" i="2"/>
  <c r="B151" i="2" s="1"/>
  <c r="B135" i="2"/>
  <c r="B129" i="2"/>
  <c r="B128" i="2" s="1"/>
  <c r="B127" i="2" s="1"/>
  <c r="B142" i="2" s="1"/>
  <c r="B123" i="2"/>
  <c r="B122" i="2" s="1"/>
  <c r="B120" i="2"/>
  <c r="B119" i="2" s="1"/>
  <c r="B116" i="2"/>
  <c r="B115" i="2" s="1"/>
  <c r="B110" i="2"/>
  <c r="B108" i="2"/>
  <c r="B99" i="2"/>
  <c r="B92" i="2"/>
  <c r="B87" i="2"/>
  <c r="B83" i="2"/>
  <c r="B81" i="2"/>
  <c r="B77" i="2"/>
  <c r="B71" i="2"/>
  <c r="B70" i="2" s="1"/>
  <c r="B67" i="2"/>
  <c r="B65" i="2"/>
  <c r="B62" i="2"/>
  <c r="B61" i="2" s="1"/>
  <c r="B59" i="2"/>
  <c r="B58" i="2" s="1"/>
  <c r="B56" i="2"/>
  <c r="B53" i="2"/>
  <c r="B51" i="2"/>
  <c r="B29" i="2"/>
  <c r="B15" i="2"/>
  <c r="B12" i="2"/>
  <c r="B16" i="2" l="1"/>
  <c r="B38" i="2" s="1"/>
  <c r="B36" i="2" s="1"/>
  <c r="B64" i="2"/>
  <c r="B48" i="2"/>
  <c r="B47" i="2" s="1"/>
  <c r="B140" i="2" s="1"/>
  <c r="B76" i="2"/>
  <c r="B75" i="2" s="1"/>
  <c r="B86" i="2"/>
  <c r="B74" i="2" l="1"/>
  <c r="B139" i="2"/>
  <c r="B141" i="2"/>
  <c r="B145" i="2" s="1"/>
  <c r="B144" i="2"/>
  <c r="E110" i="2"/>
  <c r="E83" i="2"/>
  <c r="G215" i="2"/>
  <c r="F215" i="2"/>
  <c r="G214" i="2"/>
  <c r="F214" i="2"/>
  <c r="F203" i="2"/>
  <c r="F201" i="2"/>
  <c r="G193" i="2"/>
  <c r="F193" i="2"/>
  <c r="G191" i="2"/>
  <c r="F191" i="2"/>
  <c r="G190" i="2"/>
  <c r="F190" i="2"/>
  <c r="G189" i="2"/>
  <c r="F189" i="2"/>
  <c r="G187" i="2"/>
  <c r="F187" i="2"/>
  <c r="G186" i="2"/>
  <c r="F186" i="2"/>
  <c r="G185" i="2"/>
  <c r="F185" i="2"/>
  <c r="G184" i="2"/>
  <c r="F184" i="2"/>
  <c r="G171" i="2"/>
  <c r="F171" i="2"/>
  <c r="G169" i="2"/>
  <c r="F169" i="2"/>
  <c r="G168" i="2"/>
  <c r="F168" i="2"/>
  <c r="G167" i="2"/>
  <c r="F167" i="2"/>
  <c r="G166" i="2"/>
  <c r="F166" i="2"/>
  <c r="G165" i="2"/>
  <c r="F165" i="2"/>
  <c r="G164" i="2"/>
  <c r="F164" i="2"/>
  <c r="G163" i="2"/>
  <c r="F163" i="2"/>
  <c r="G153" i="2"/>
  <c r="F136" i="2"/>
  <c r="F132" i="2"/>
  <c r="F130" i="2"/>
  <c r="F125" i="2"/>
  <c r="F121" i="2"/>
  <c r="F117" i="2"/>
  <c r="F114" i="2"/>
  <c r="F112" i="2"/>
  <c r="F109" i="2"/>
  <c r="F107" i="2"/>
  <c r="F106" i="2"/>
  <c r="F105" i="2"/>
  <c r="F104" i="2"/>
  <c r="F103" i="2"/>
  <c r="F102" i="2"/>
  <c r="F101" i="2"/>
  <c r="F100" i="2"/>
  <c r="F98" i="2"/>
  <c r="F97" i="2"/>
  <c r="F96" i="2"/>
  <c r="F95" i="2"/>
  <c r="F94" i="2"/>
  <c r="F93" i="2"/>
  <c r="F90" i="2"/>
  <c r="F89" i="2"/>
  <c r="F88" i="2"/>
  <c r="F85" i="2"/>
  <c r="F84" i="2"/>
  <c r="F82" i="2"/>
  <c r="F80" i="2"/>
  <c r="F79" i="2"/>
  <c r="F78" i="2"/>
  <c r="G73" i="2"/>
  <c r="F73" i="2"/>
  <c r="F72" i="2"/>
  <c r="F66" i="2"/>
  <c r="F63" i="2"/>
  <c r="F60" i="2"/>
  <c r="F55" i="2"/>
  <c r="F54" i="2"/>
  <c r="B143" i="2" l="1"/>
  <c r="B147" i="2"/>
  <c r="B155" i="2"/>
  <c r="B146" i="2"/>
  <c r="E59" i="2"/>
  <c r="C51" i="2"/>
  <c r="D51" i="2"/>
  <c r="E51" i="2"/>
  <c r="E58" i="2" l="1"/>
  <c r="F59" i="2"/>
  <c r="F110" i="2"/>
  <c r="G58" i="2" l="1"/>
  <c r="F58" i="2"/>
  <c r="C213" i="2"/>
  <c r="C212" i="2" s="1"/>
  <c r="D213" i="2"/>
  <c r="D212" i="2" s="1"/>
  <c r="E213" i="2"/>
  <c r="E135" i="2"/>
  <c r="F135" i="2" s="1"/>
  <c r="C127" i="2"/>
  <c r="C142" i="2" s="1"/>
  <c r="D127" i="2"/>
  <c r="D142" i="2" s="1"/>
  <c r="E129" i="2"/>
  <c r="F129" i="2" s="1"/>
  <c r="E123" i="2"/>
  <c r="E120" i="2"/>
  <c r="E116" i="2"/>
  <c r="E108" i="2"/>
  <c r="F108" i="2" s="1"/>
  <c r="E99" i="2"/>
  <c r="F99" i="2" s="1"/>
  <c r="E92" i="2"/>
  <c r="F92" i="2" s="1"/>
  <c r="E87" i="2"/>
  <c r="F83" i="2"/>
  <c r="E81" i="2"/>
  <c r="F81" i="2" s="1"/>
  <c r="E77" i="2"/>
  <c r="F77" i="2" s="1"/>
  <c r="E65" i="2"/>
  <c r="F65" i="2" s="1"/>
  <c r="E71" i="2"/>
  <c r="E62" i="2"/>
  <c r="E61" i="2" s="1"/>
  <c r="E56" i="2"/>
  <c r="C53" i="2"/>
  <c r="D53" i="2"/>
  <c r="E53" i="2"/>
  <c r="F53" i="2" s="1"/>
  <c r="E70" i="2" l="1"/>
  <c r="F71" i="2"/>
  <c r="E212" i="2"/>
  <c r="G213" i="2"/>
  <c r="F213" i="2"/>
  <c r="E115" i="2"/>
  <c r="F116" i="2"/>
  <c r="E119" i="2"/>
  <c r="F120" i="2"/>
  <c r="F62" i="2"/>
  <c r="E122" i="2"/>
  <c r="F122" i="2" s="1"/>
  <c r="F123" i="2"/>
  <c r="F87" i="2"/>
  <c r="E86" i="2"/>
  <c r="E128" i="2"/>
  <c r="E64" i="2"/>
  <c r="E48" i="2"/>
  <c r="D74" i="2"/>
  <c r="D75" i="2"/>
  <c r="E76" i="2"/>
  <c r="C74" i="2"/>
  <c r="D47" i="2"/>
  <c r="D140" i="2" s="1"/>
  <c r="C47" i="2"/>
  <c r="C140" i="2" s="1"/>
  <c r="F76" i="2" l="1"/>
  <c r="G76" i="2"/>
  <c r="F119" i="2"/>
  <c r="G119" i="2"/>
  <c r="F212" i="2"/>
  <c r="G212" i="2"/>
  <c r="G64" i="2"/>
  <c r="F64" i="2"/>
  <c r="G61" i="2"/>
  <c r="F61" i="2"/>
  <c r="G115" i="2"/>
  <c r="F115" i="2"/>
  <c r="E127" i="2"/>
  <c r="G128" i="2"/>
  <c r="F128" i="2"/>
  <c r="F70" i="2"/>
  <c r="G70" i="2"/>
  <c r="G86" i="2"/>
  <c r="F86" i="2"/>
  <c r="C75" i="2"/>
  <c r="C139" i="2" s="1"/>
  <c r="E74" i="2"/>
  <c r="D139" i="2"/>
  <c r="D141" i="2"/>
  <c r="D145" i="2" s="1"/>
  <c r="E47" i="2"/>
  <c r="E140" i="2" s="1"/>
  <c r="C144" i="2"/>
  <c r="D144" i="2"/>
  <c r="E75" i="2"/>
  <c r="G74" i="2" l="1"/>
  <c r="F74" i="2"/>
  <c r="E142" i="2"/>
  <c r="F127" i="2"/>
  <c r="G127" i="2"/>
  <c r="E144" i="2"/>
  <c r="G140" i="2"/>
  <c r="F140" i="2"/>
  <c r="G75" i="2"/>
  <c r="F75" i="2"/>
  <c r="D143" i="2"/>
  <c r="C141" i="2"/>
  <c r="C145" i="2" s="1"/>
  <c r="C147" i="2" s="1"/>
  <c r="E141" i="2"/>
  <c r="E139" i="2"/>
  <c r="D147" i="2"/>
  <c r="D146" i="2"/>
  <c r="C151" i="2"/>
  <c r="C155" i="2" s="1"/>
  <c r="D151" i="2"/>
  <c r="D155" i="2" s="1"/>
  <c r="F142" i="2" l="1"/>
  <c r="G142" i="2"/>
  <c r="E151" i="2"/>
  <c r="G152" i="2"/>
  <c r="G144" i="2"/>
  <c r="F144" i="2"/>
  <c r="G139" i="2"/>
  <c r="F139" i="2"/>
  <c r="G141" i="2"/>
  <c r="F141" i="2"/>
  <c r="C146" i="2"/>
  <c r="C143" i="2"/>
  <c r="E145" i="2"/>
  <c r="E143" i="2"/>
  <c r="C204" i="2"/>
  <c r="D204" i="2"/>
  <c r="D162" i="2"/>
  <c r="E162" i="2"/>
  <c r="F162" i="2" l="1"/>
  <c r="G162" i="2"/>
  <c r="E155" i="2"/>
  <c r="G151" i="2"/>
  <c r="G143" i="2"/>
  <c r="F143" i="2"/>
  <c r="G145" i="2"/>
  <c r="F145" i="2"/>
  <c r="E147" i="2"/>
  <c r="E146" i="2"/>
  <c r="C183" i="2"/>
  <c r="D183" i="2"/>
  <c r="E183" i="2"/>
  <c r="A6" i="2"/>
  <c r="F10" i="2"/>
  <c r="G10" i="2"/>
  <c r="C12" i="2"/>
  <c r="D12" i="2"/>
  <c r="E12" i="2"/>
  <c r="F13" i="2"/>
  <c r="G13" i="2"/>
  <c r="F14" i="2"/>
  <c r="G14" i="2"/>
  <c r="C15" i="2"/>
  <c r="D15" i="2"/>
  <c r="E15" i="2"/>
  <c r="C29" i="2"/>
  <c r="D29" i="2"/>
  <c r="E29" i="2"/>
  <c r="G30" i="2"/>
  <c r="G155" i="2" l="1"/>
  <c r="F155" i="2"/>
  <c r="F183" i="2"/>
  <c r="G183" i="2"/>
  <c r="F146" i="2"/>
  <c r="G146" i="2"/>
  <c r="G147" i="2"/>
  <c r="F147" i="2"/>
  <c r="C16" i="2"/>
  <c r="F12" i="2"/>
  <c r="G12" i="2"/>
  <c r="F15" i="2"/>
  <c r="D16" i="2"/>
  <c r="G29" i="2"/>
  <c r="E16" i="2"/>
  <c r="E38" i="2" s="1"/>
  <c r="E36" i="2" s="1"/>
  <c r="G15" i="2"/>
  <c r="F36" i="2" l="1"/>
  <c r="F38" i="2"/>
  <c r="G16" i="2"/>
  <c r="F16" i="2"/>
  <c r="G48" i="2" l="1"/>
  <c r="F48" i="2"/>
  <c r="G47" i="2"/>
  <c r="F47" i="2" l="1"/>
</calcChain>
</file>

<file path=xl/sharedStrings.xml><?xml version="1.0" encoding="utf-8"?>
<sst xmlns="http://schemas.openxmlformats.org/spreadsheetml/2006/main" count="458" uniqueCount="220">
  <si>
    <t>SAŽETAK RAČUNA PRIHODA I RASHODA I RAČUNA FINANCIRANJA</t>
  </si>
  <si>
    <t xml:space="preserve">PRIHODI UKUPNO </t>
  </si>
  <si>
    <t>RASHODI UKUPNO</t>
  </si>
  <si>
    <t>6 PRIHODI POSLOVANJA</t>
  </si>
  <si>
    <t>7 PRIHODI OD PRODAJE NEFINANCIJSKE IMOVINE</t>
  </si>
  <si>
    <t>3 RASHODI POSLOVANJA</t>
  </si>
  <si>
    <t>4 RASHODI ZA NABAVU NEFINANCIJSKE IMOVINE</t>
  </si>
  <si>
    <t>8 PRIMICI OD FINANCIJSKE IMOVINE I ZADUŽIVANJA</t>
  </si>
  <si>
    <t>5 IZDACI ZA FINANCIJSKU IMOVINU I OTPLATE ZAJMOVA</t>
  </si>
  <si>
    <t>6 (5/2)</t>
  </si>
  <si>
    <t>7 (5/4)</t>
  </si>
  <si>
    <t>Oznaka</t>
  </si>
  <si>
    <t>Indeks 6=5/2*100</t>
  </si>
  <si>
    <t>Indeks 7=5/4*100</t>
  </si>
  <si>
    <t>6 Prihodi poslovanja</t>
  </si>
  <si>
    <t>63 Pomoći iz inozemstva i od subjekata unutar općeg proračuna</t>
  </si>
  <si>
    <t>631 Pomoći od inozemnih vlada</t>
  </si>
  <si>
    <t>6311 Tekuće pomoći od inozemnih vlada</t>
  </si>
  <si>
    <t>636 Pomoći proračunskim korisnicima iz proračuna koji im nije nadležan</t>
  </si>
  <si>
    <t>6361 Tekuće pomoći proračunskim korisnicima iz proračuna koji im nije 
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</si>
  <si>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</si>
  <si>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</si>
  <si>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</si>
  <si>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</si>
  <si>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</si>
  <si>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
 propisima i naknada</t>
  </si>
  <si>
    <t>652 Prihodi po posebnim propisima</t>
  </si>
  <si>
    <t>6526 Ostali nespomenuti prihodi</t>
  </si>
  <si>
    <t>661 Prihodi od prodaje proizvoda i robe te pruženih usluga</t>
  </si>
  <si>
    <t>6615 Prihodi od pruženih usluga</t>
  </si>
  <si>
    <t>663 Donacije od pravnih i fizičkih osoba izvan općeg proračuna i povrat donacija po protestiranim jamstvima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</si>
  <si>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</si>
  <si>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</si>
  <si>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</si>
  <si>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</si>
  <si>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</si>
  <si>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 xml:space="preserve"> SVEUKUPNO PRIHODI</t>
  </si>
  <si>
    <t>3 Rashodi poslovanja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</si>
  <si>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</si>
  <si>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</si>
  <si>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</si>
  <si>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</si>
  <si>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</si>
  <si>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</si>
  <si>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</si>
  <si>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</si>
  <si>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3131 Doprinosi za mirovinsko osiguranje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</si>
  <si>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</si>
  <si>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</si>
  <si>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</si>
  <si>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</si>
  <si>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</si>
  <si>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</si>
  <si>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</si>
  <si>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</si>
  <si>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</si>
  <si>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</si>
  <si>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</si>
  <si>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</si>
  <si>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</si>
  <si>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</si>
  <si>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 Rashodi za usluge</t>
  </si>
  <si>
    <t>3231 Usluge telefona, pošte i prijevoza</t>
  </si>
  <si>
    <t>3232 Usluge tekućeg i investicijskog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</si>
  <si>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</si>
  <si>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</si>
  <si>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</si>
  <si>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</si>
  <si>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</si>
  <si>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</si>
  <si>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</si>
  <si>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</si>
  <si>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</si>
  <si>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</si>
  <si>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</si>
  <si>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</si>
  <si>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</si>
  <si>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</si>
  <si>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</si>
  <si>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</si>
  <si>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</si>
  <si>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</si>
  <si>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</si>
  <si>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Ostali rashodi</t>
  </si>
  <si>
    <t>381 Tekuće donacije</t>
  </si>
  <si>
    <t>3811 Tekuće donacije u novcu</t>
  </si>
  <si>
    <t>3812 Tekuće donacije u naravi</t>
  </si>
  <si>
    <t>3813 Tekuće donacije iz EU sredstava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</si>
  <si>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</si>
  <si>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</si>
  <si>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</si>
  <si>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</si>
  <si>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4222 Komunikacijska oprema</t>
  </si>
  <si>
    <t>4223 Oprema za održavanje i zaštitu</t>
  </si>
  <si>
    <t>4226 Sportska i glazbena oprema</t>
  </si>
  <si>
    <t>4227 Uređaji, strojevi i oprema za ostale namjene</t>
  </si>
  <si>
    <t>424 Knjige, umjetnička djela i ostale izložbene vrijednosti</t>
  </si>
  <si>
    <t>4241 Knjige</t>
  </si>
  <si>
    <t>426 Nematerijalna proizvedena imovina</t>
  </si>
  <si>
    <t>4262 Ulaganja u računalne programe</t>
  </si>
  <si>
    <t xml:space="preserve"> SVEUKUPNO RASHODI</t>
  </si>
  <si>
    <t>Razlika - višak/manjak</t>
  </si>
  <si>
    <t>1. PRIHODI I PRIMICI</t>
  </si>
  <si>
    <t>2. RASHODI I IZDACI</t>
  </si>
  <si>
    <t>3. RAZLIKA - VIŠAK/MANJAK</t>
  </si>
  <si>
    <t>VIŠAK/MANJAK PRIHODA</t>
  </si>
  <si>
    <t>IZVJEŠTAJ O RASHODIMA PREMA FUNKCIJSKOJ KLASIFIKACIJI</t>
  </si>
  <si>
    <t>Funk. klas: 0 Javnost</t>
  </si>
  <si>
    <t>Funk. klas: 09 OBRAZOVANJE</t>
  </si>
  <si>
    <t>Funk. klas: 091 Predškolsko i osnovno obrazovanje</t>
  </si>
  <si>
    <t>Funk. klas: 098 Usluge obrazovanja koje nisu drugdje svrstane</t>
  </si>
  <si>
    <t>A. RAČUN PRIHODA I RASHODA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</si>
  <si>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</si>
  <si>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</si>
  <si>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</si>
  <si>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</si>
  <si>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</si>
  <si>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</si>
  <si>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</si>
  <si>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48 Prenesena sredstva - namjenski prihodi</t>
  </si>
  <si>
    <t>Izvor: 5 POMOĆI</t>
  </si>
  <si>
    <t>Izvor: 51 Pomoći</t>
  </si>
  <si>
    <t>Izvor: 52 Pomoći - proračunski korisnici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</si>
  <si>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</si>
  <si>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</si>
  <si>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</si>
  <si>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</si>
  <si>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58 Prenesena sredstva - pomoći</t>
  </si>
  <si>
    <t>Izvor: 68 Prenesena sredstva - donacije</t>
  </si>
  <si>
    <t>Izvor: 78 Prenesena sredstva - prihodi od prodaje ili zamjene nefinancijske imovine i naknade s naslova osiguranja</t>
  </si>
  <si>
    <t>RAČUN PRIHODA I RASHODA</t>
  </si>
  <si>
    <t>IZVJEŠTAJ O PRIHODIMA I RASHODIMA PREMA EKONOMSKOJ KLASIFIKACIJI</t>
  </si>
  <si>
    <t>IZVJEŠTAJ O PRIHODIMA I RASHODIMA PREMA IZVORIMA FINANCIRANJA</t>
  </si>
  <si>
    <t>RAZLIKA VIŠAK/MANJAK (A)</t>
  </si>
  <si>
    <t>B. RAČUN FINANCIRANJA</t>
  </si>
  <si>
    <t>B. RAČUN PRIHODA I PRIMITAKA</t>
  </si>
  <si>
    <t>NETO ZADUŽIVANJE/FINANCIRANJE (B)</t>
  </si>
  <si>
    <t>C. PRENESENA SREDSTVA IZ PRETHODNE GODINE</t>
  </si>
  <si>
    <t>PRENESENA SREDSTVA ( C)</t>
  </si>
  <si>
    <t>Prenesena raspoloživa sredstva iz prethodne godine</t>
  </si>
  <si>
    <t>Preneseni manjak iz prethodne godine</t>
  </si>
  <si>
    <t>D. PRIJENOS SREDSTAVA U SLIJEDEĆE RAZDOBLJE</t>
  </si>
  <si>
    <t>VIŠAK/MANJAK (A) +/- NETO (B)+ PRENESENA SREDSTVA ( C )</t>
  </si>
  <si>
    <t>VIŠAK</t>
  </si>
  <si>
    <t>MANJAK</t>
  </si>
  <si>
    <t>6712 Prihodi iz nadležnog proračuna za financiranje rashoda za nabavu nefinancijske imovine</t>
  </si>
  <si>
    <t>66 Prihodi od prodaje proizvoda i robe te pruženih usluga i prihodi od donacija te povrati po protestiranim jamstvima</t>
  </si>
  <si>
    <t>6362 Kapitalne pomoći proračunskim korisnicima iz proračuna koji im nije nadležan</t>
  </si>
  <si>
    <t>UKUPNO PRIHODI</t>
  </si>
  <si>
    <t>UKUPNO RASHODI</t>
  </si>
  <si>
    <t>92 REZULTAT POSLOVANJA</t>
  </si>
  <si>
    <t>UKUPNO PRIHODI + VIŠAK KORIŠTEN ZA POKRIĆE RASHODA</t>
  </si>
  <si>
    <t>922 Višak/manjak prihoda</t>
  </si>
  <si>
    <t>9221 Višak prihoda</t>
  </si>
  <si>
    <t>II. POSEBNI DIO</t>
  </si>
  <si>
    <t>IZVJEŠTAJ PO PROGRAMSKOJ KLASIFIKACIJI</t>
  </si>
  <si>
    <t>Program: 5301 Osnovnoškolsko obrazovanje</t>
  </si>
  <si>
    <t>A 530101 Osiguravanje uvjeta rada</t>
  </si>
  <si>
    <t>Izvor: 111 Porezni i ostali prihodi</t>
  </si>
  <si>
    <t>Izvor: 321 Vlastiti prihodi - proračunski korisnici</t>
  </si>
  <si>
    <t>Izvor: 431 Prihodi za posebne namjene - proračunski korisnici</t>
  </si>
  <si>
    <t>Izvor: 441 Prihodi za decentralizirane funkcije - OŠ</t>
  </si>
  <si>
    <t>Izvor: 521 Pomoći - proračunski korisnici</t>
  </si>
  <si>
    <t>Izvor: 582 Prenesena sredstva - pomoći - proračunski korisnici</t>
  </si>
  <si>
    <t>Izvor: 621 Donacije - proračunski korisnici</t>
  </si>
  <si>
    <t>Izvor: 682 Prenesena sredstva - donacije - proračunski korisnici</t>
  </si>
  <si>
    <t>A 530106 Nabava udžbenika za učenike OŠ</t>
  </si>
  <si>
    <t>A 530107 Prehrana za učenike u osnovnim školama</t>
  </si>
  <si>
    <t>Program: 5302 Unapređenje kvalitete odgojno obrazovnog sustava</t>
  </si>
  <si>
    <t>A 530202 Produženi boravak učenika-putnika</t>
  </si>
  <si>
    <t>A 530209 Sufinanciranje rada pomoćnika u nastavi</t>
  </si>
  <si>
    <t>A 530222 Programi školskog kurikuluma</t>
  </si>
  <si>
    <t>T 530232 EU projekti kod proračunskih korisnika - OŠ</t>
  </si>
  <si>
    <t>A 530239 Županijska škola plivanja</t>
  </si>
  <si>
    <t>A 530240 Osiguranje besplatnih zaliha menstrualnih higijenskih potrepština</t>
  </si>
  <si>
    <t>Program: 5306 Obilježavanje postignuća učenika i nastavnika</t>
  </si>
  <si>
    <t>A 530604 Natjecanja i smotre</t>
  </si>
  <si>
    <t>Program: 5308 Kapitalna ulaganja u odgojno obrazovnu infrastrukturu</t>
  </si>
  <si>
    <t>K 530801 Opremanje ustanova školstva</t>
  </si>
  <si>
    <t>I. OPĆI DIO</t>
  </si>
  <si>
    <t>3233 Usluge promidžbe i informiranja</t>
  </si>
  <si>
    <t>Indeks 4/3*100</t>
  </si>
  <si>
    <t>Ostvarenje/Izvršenje 1.-06. 2025.</t>
  </si>
  <si>
    <t xml:space="preserve"> </t>
  </si>
  <si>
    <t>632 Pomoći od međunarodnih organizacija te institucija i tijela EU</t>
  </si>
  <si>
    <t>6323 Tekuće pomoći od institucija i tijela EU</t>
  </si>
  <si>
    <t>Izvor: 321401 Vlastiti prihodi - osnovne škole</t>
  </si>
  <si>
    <t>Izvor: 431401 Prihodi za posebne namjene - osnovne škole</t>
  </si>
  <si>
    <t>Izvor: 4411 Prihodi za decentralizirane funkcije - OŠ</t>
  </si>
  <si>
    <t>Izvor: 621401 Donacije - osnovne škole</t>
  </si>
  <si>
    <t>Izvor: 6821401 Prenesena sredstva - donacije - osnovne škole</t>
  </si>
  <si>
    <t>3231 Usluge telefona, interneta, pošte i prijevoza</t>
  </si>
  <si>
    <t>38 Rashodi za donacije, kazne, naknade šteta i kapitalne pomoći</t>
  </si>
  <si>
    <t xml:space="preserve">POLUGODIŠNJI  IZVJEŠTAJ O IZVRŠENJU FINANCIJSKOG PLANA 2026. GODINE 
OSNOVNA ŠKOLA BAKAR </t>
  </si>
  <si>
    <t>Izvorni plan 2026.</t>
  </si>
  <si>
    <t>Tekući plan 2026.</t>
  </si>
  <si>
    <t>Ostvarenje/Izvršenje 1.-06. 2026.</t>
  </si>
  <si>
    <t>SVEUKUPNO</t>
  </si>
  <si>
    <t>Izvor: 5.501 Pomoći iz državnog proračuna kroz opće prihode i primitke</t>
  </si>
  <si>
    <t>Izvor: 5.5011100 Pomoći iz državnog proračuna kroz opće prihode i primitke - korisnici - 100</t>
  </si>
  <si>
    <t>Izvor: 5.5011180 Pomoći iz državnog proračuna kroz opće prihode i primitke - korisnici - 180</t>
  </si>
  <si>
    <t>Izvor: 5.520 Ostale pomoći</t>
  </si>
  <si>
    <t>Izvor: 5.5200180 Ostale pomoći - korisnici - 180</t>
  </si>
  <si>
    <t>Izvor: 5.5200100 Ostale pomoći - korisnici - korisnici - 100</t>
  </si>
  <si>
    <t>Izvor: 5.501200004 Min.znanosti, obrazovanja i mladih - Pomoćnici u nastavi</t>
  </si>
  <si>
    <t>Izvor: 5.561 Europski socijalni fond plus</t>
  </si>
  <si>
    <t>Izvor: 5.5611100004 EU soc.fond plus - predfin.iz izvora 11 - Sufinanciranje rada pomoćnika u nastavi</t>
  </si>
  <si>
    <t>Izvor: 5.510 Programi unije</t>
  </si>
  <si>
    <t>Izvor: 5.51000100 Programi Unije - raspoloživ predujam - korisnici - 100</t>
  </si>
  <si>
    <t>Izvor: 5.51000180 Programi Unije - raspoloživ predujam - korisnici - 180</t>
  </si>
  <si>
    <t>Izvor: 383 Prenesena sredstva - vlastiti prihodi proračunskih korisnika</t>
  </si>
  <si>
    <t>Izvor: 383401 Prenesena sredstva - vlastiti prihodi - osnovne škole</t>
  </si>
  <si>
    <t>Izvor: 782 Prenesena sredstva - Prihodi od prodaje ili zamjene nefinancijske imovine i naknade štete s naslova osiguranja</t>
  </si>
  <si>
    <t>Izvor: 7821401 Prenesena sredstva - Prihodi od nefin. imovine - osnovne škole</t>
  </si>
  <si>
    <t>9222 Manjak prihoda</t>
  </si>
  <si>
    <t>Izvor: 5.50 Pomoći iz državnog proračuna</t>
  </si>
  <si>
    <t>Izvor: 5.51 Programi unije</t>
  </si>
  <si>
    <t>Izvor: 5.52 Ostale pomoći</t>
  </si>
  <si>
    <t>Izvor: 5.56 Fondovi EU</t>
  </si>
  <si>
    <t>Izvor: 38 Prenesena sredstva - vlastiti prihodi proračunskih korisnika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</si>
</sst>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9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6" fillId="0" borderId="0"/>
  </cellStyleXfs>
  <cellXfs count="95">
    <xf numFmtId="0" fontId="0" fillId="0" borderId="0" xfId="0"/>
    <xf numFmtId="0" fontId="18" fillId="0" borderId="0" xfId="0" applyFont="1" applyAlignment="1"/>
    <xf numFmtId="0" fontId="0" fillId="0" borderId="10" xfId="0" applyBorder="1"/>
    <xf numFmtId="0" fontId="18" fillId="0" borderId="10" xfId="0" applyFont="1" applyBorder="1" applyAlignment="1">
      <alignment horizontal="center"/>
    </xf>
    <xf numFmtId="4" fontId="0" fillId="0" borderId="10" xfId="0" applyNumberFormat="1" applyBorder="1"/>
    <xf numFmtId="10" fontId="0" fillId="0" borderId="10" xfId="0" applyNumberFormat="1" applyBorder="1"/>
    <xf numFmtId="0" fontId="19" fillId="0" borderId="10" xfId="0" applyFont="1" applyBorder="1" applyAlignment="1">
      <alignment horizontal="center" vertical="center" wrapText="1" indent="1"/>
    </xf>
    <xf numFmtId="0" fontId="18" fillId="0" borderId="0" xfId="0" applyFont="1"/>
    <xf numFmtId="0" fontId="0" fillId="0" borderId="10" xfId="0" applyBorder="1" applyAlignment="1">
      <alignment horizontal="left" indent="1"/>
    </xf>
    <xf numFmtId="0" fontId="0" fillId="0" borderId="10" xfId="0" applyBorder="1" applyAlignment="1">
      <alignment horizontal="left" indent="2"/>
    </xf>
    <xf numFmtId="0" fontId="0" fillId="0" borderId="10" xfId="0" applyBorder="1" applyAlignment="1">
      <alignment horizontal="left" indent="3"/>
    </xf>
    <xf numFmtId="0" fontId="0" fillId="0" borderId="10" xfId="0" applyBorder="1" applyAlignment="1">
      <alignment horizontal="left" wrapText="1" indent="4"/>
    </xf>
    <xf numFmtId="0" fontId="0" fillId="0" borderId="10" xfId="0" applyBorder="1" applyAlignment="1">
      <alignment horizontal="left" indent="4"/>
    </xf>
    <xf numFmtId="0" fontId="0" fillId="0" borderId="10" xfId="0" applyBorder="1" applyAlignment="1">
      <alignment horizontal="left" wrapText="1" indent="1"/>
    </xf>
    <xf numFmtId="0" fontId="0" fillId="0" borderId="10" xfId="0" applyBorder="1" applyAlignment="1">
      <alignment horizontal="left" wrapText="1" indent="2"/>
    </xf>
    <xf numFmtId="4" fontId="0" fillId="0" borderId="0" xfId="0" applyNumberFormat="1"/>
    <xf numFmtId="0" fontId="20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16" fillId="0" borderId="0" xfId="0" applyFont="1" applyAlignment="1">
      <alignment horizontal="center"/>
    </xf>
    <xf numFmtId="0" fontId="20" fillId="0" borderId="0" xfId="0" applyFont="1" applyFill="1" applyAlignment="1">
      <alignment horizontal="left" indent="1"/>
    </xf>
    <xf numFmtId="0" fontId="19" fillId="0" borderId="10" xfId="0" applyFont="1" applyFill="1" applyBorder="1" applyAlignment="1">
      <alignment horizontal="center" vertical="center" wrapText="1" indent="1"/>
    </xf>
    <xf numFmtId="0" fontId="21" fillId="0" borderId="0" xfId="0" applyFont="1" applyFill="1" applyAlignment="1">
      <alignment horizontal="left" indent="1"/>
    </xf>
    <xf numFmtId="0" fontId="18" fillId="0" borderId="10" xfId="0" applyFont="1" applyFill="1" applyBorder="1" applyAlignment="1">
      <alignment horizontal="center"/>
    </xf>
    <xf numFmtId="0" fontId="18" fillId="0" borderId="0" xfId="0" applyFont="1" applyFill="1" applyAlignment="1"/>
    <xf numFmtId="0" fontId="24" fillId="0" borderId="0" xfId="0" applyFont="1" applyFill="1" applyAlignment="1">
      <alignment horizontal="left" indent="1"/>
    </xf>
    <xf numFmtId="0" fontId="25" fillId="0" borderId="0" xfId="0" applyFont="1"/>
    <xf numFmtId="0" fontId="16" fillId="0" borderId="0" xfId="0" applyFont="1"/>
    <xf numFmtId="4" fontId="0" fillId="0" borderId="10" xfId="0" applyNumberFormat="1" applyFill="1" applyBorder="1"/>
    <xf numFmtId="0" fontId="28" fillId="0" borderId="0" xfId="0" applyFont="1" applyFill="1" applyAlignment="1">
      <alignment horizontal="left" indent="1"/>
    </xf>
    <xf numFmtId="0" fontId="29" fillId="0" borderId="10" xfId="0" applyFont="1" applyFill="1" applyBorder="1" applyAlignment="1">
      <alignment horizontal="center" vertical="center" wrapText="1" indent="1"/>
    </xf>
    <xf numFmtId="164" fontId="29" fillId="0" borderId="1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left" indent="1"/>
    </xf>
    <xf numFmtId="164" fontId="28" fillId="0" borderId="0" xfId="0" applyNumberFormat="1" applyFont="1" applyFill="1" applyAlignment="1">
      <alignment horizontal="center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27" fillId="33" borderId="10" xfId="0" applyFont="1" applyFill="1" applyBorder="1"/>
    <xf numFmtId="4" fontId="27" fillId="33" borderId="10" xfId="0" applyNumberFormat="1" applyFont="1" applyFill="1" applyBorder="1"/>
    <xf numFmtId="10" fontId="27" fillId="33" borderId="10" xfId="0" applyNumberFormat="1" applyFont="1" applyFill="1" applyBorder="1"/>
    <xf numFmtId="0" fontId="0" fillId="33" borderId="10" xfId="0" applyFill="1" applyBorder="1"/>
    <xf numFmtId="4" fontId="0" fillId="33" borderId="10" xfId="0" applyNumberFormat="1" applyFill="1" applyBorder="1"/>
    <xf numFmtId="10" fontId="0" fillId="33" borderId="10" xfId="0" applyNumberFormat="1" applyFill="1" applyBorder="1"/>
    <xf numFmtId="0" fontId="0" fillId="33" borderId="11" xfId="0" applyFill="1" applyBorder="1"/>
    <xf numFmtId="0" fontId="25" fillId="33" borderId="10" xfId="0" applyFont="1" applyFill="1" applyBorder="1"/>
    <xf numFmtId="4" fontId="25" fillId="33" borderId="10" xfId="0" applyNumberFormat="1" applyFont="1" applyFill="1" applyBorder="1"/>
    <xf numFmtId="10" fontId="25" fillId="33" borderId="10" xfId="0" applyNumberFormat="1" applyFont="1" applyFill="1" applyBorder="1"/>
    <xf numFmtId="4" fontId="23" fillId="33" borderId="10" xfId="0" applyNumberFormat="1" applyFont="1" applyFill="1" applyBorder="1" applyAlignment="1">
      <alignment horizontal="right" wrapText="1" indent="1"/>
    </xf>
    <xf numFmtId="10" fontId="23" fillId="33" borderId="10" xfId="42" applyNumberFormat="1" applyFont="1" applyFill="1" applyBorder="1" applyAlignment="1">
      <alignment horizontal="right" wrapText="1" indent="1"/>
    </xf>
    <xf numFmtId="10" fontId="22" fillId="33" borderId="10" xfId="42" applyNumberFormat="1" applyFont="1" applyFill="1" applyBorder="1" applyAlignment="1">
      <alignment horizontal="right" wrapText="1" indent="1"/>
    </xf>
    <xf numFmtId="0" fontId="16" fillId="33" borderId="10" xfId="0" applyFont="1" applyFill="1" applyBorder="1"/>
    <xf numFmtId="4" fontId="16" fillId="33" borderId="10" xfId="0" applyNumberFormat="1" applyFont="1" applyFill="1" applyBorder="1"/>
    <xf numFmtId="10" fontId="16" fillId="33" borderId="10" xfId="0" applyNumberFormat="1" applyFont="1" applyFill="1" applyBorder="1"/>
    <xf numFmtId="0" fontId="16" fillId="0" borderId="10" xfId="0" applyFont="1" applyBorder="1"/>
    <xf numFmtId="4" fontId="16" fillId="0" borderId="10" xfId="0" applyNumberFormat="1" applyFont="1" applyBorder="1"/>
    <xf numFmtId="10" fontId="16" fillId="0" borderId="10" xfId="0" applyNumberFormat="1" applyFont="1" applyBorder="1"/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indent="1"/>
    </xf>
    <xf numFmtId="0" fontId="32" fillId="0" borderId="10" xfId="0" applyFont="1" applyBorder="1" applyAlignment="1">
      <alignment horizontal="center" vertical="center" wrapText="1" indent="1"/>
    </xf>
    <xf numFmtId="0" fontId="30" fillId="0" borderId="10" xfId="0" applyFont="1" applyFill="1" applyBorder="1" applyAlignment="1">
      <alignment horizontal="center" vertical="center" wrapText="1" indent="1"/>
    </xf>
    <xf numFmtId="0" fontId="16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6" fillId="0" borderId="0" xfId="0" applyFont="1" applyFill="1" applyAlignment="1"/>
    <xf numFmtId="0" fontId="0" fillId="0" borderId="0" xfId="0" applyFill="1"/>
    <xf numFmtId="0" fontId="22" fillId="0" borderId="0" xfId="0" applyFont="1" applyFill="1" applyAlignment="1">
      <alignment horizontal="left" indent="1"/>
    </xf>
    <xf numFmtId="0" fontId="23" fillId="0" borderId="13" xfId="0" applyFont="1" applyFill="1" applyBorder="1" applyAlignment="1">
      <alignment horizontal="left" wrapText="1" indent="1"/>
    </xf>
    <xf numFmtId="4" fontId="23" fillId="0" borderId="13" xfId="0" applyNumberFormat="1" applyFont="1" applyFill="1" applyBorder="1" applyAlignment="1">
      <alignment horizontal="right" wrapText="1" indent="1"/>
    </xf>
    <xf numFmtId="0" fontId="23" fillId="0" borderId="13" xfId="0" applyFont="1" applyFill="1" applyBorder="1" applyAlignment="1">
      <alignment horizontal="right" wrapText="1" indent="1"/>
    </xf>
    <xf numFmtId="0" fontId="23" fillId="0" borderId="13" xfId="0" applyFont="1" applyFill="1" applyBorder="1" applyAlignment="1">
      <alignment horizontal="left" wrapText="1" indent="3"/>
    </xf>
    <xf numFmtId="0" fontId="23" fillId="0" borderId="13" xfId="0" applyFont="1" applyFill="1" applyBorder="1" applyAlignment="1">
      <alignment horizontal="left" wrapText="1" indent="4"/>
    </xf>
    <xf numFmtId="0" fontId="33" fillId="0" borderId="13" xfId="0" applyFont="1" applyFill="1" applyBorder="1" applyAlignment="1">
      <alignment horizontal="left" wrapText="1" indent="5"/>
    </xf>
    <xf numFmtId="0" fontId="33" fillId="0" borderId="13" xfId="0" applyFont="1" applyFill="1" applyBorder="1" applyAlignment="1">
      <alignment horizontal="left" wrapText="1" indent="1"/>
    </xf>
    <xf numFmtId="0" fontId="33" fillId="0" borderId="13" xfId="0" applyFont="1" applyFill="1" applyBorder="1" applyAlignment="1">
      <alignment horizontal="right" wrapText="1" indent="1"/>
    </xf>
    <xf numFmtId="4" fontId="33" fillId="0" borderId="13" xfId="0" applyNumberFormat="1" applyFont="1" applyFill="1" applyBorder="1" applyAlignment="1">
      <alignment horizontal="right" wrapText="1" indent="1"/>
    </xf>
    <xf numFmtId="0" fontId="34" fillId="0" borderId="13" xfId="0" applyFont="1" applyFill="1" applyBorder="1" applyAlignment="1">
      <alignment horizontal="left" wrapText="1" indent="2"/>
    </xf>
    <xf numFmtId="4" fontId="34" fillId="0" borderId="13" xfId="0" applyNumberFormat="1" applyFont="1" applyFill="1" applyBorder="1" applyAlignment="1">
      <alignment horizontal="right" wrapText="1" indent="1"/>
    </xf>
    <xf numFmtId="0" fontId="34" fillId="0" borderId="13" xfId="0" applyFont="1" applyFill="1" applyBorder="1" applyAlignment="1">
      <alignment horizontal="right" wrapText="1" indent="1"/>
    </xf>
    <xf numFmtId="0" fontId="23" fillId="0" borderId="14" xfId="0" applyFont="1" applyFill="1" applyBorder="1" applyAlignment="1">
      <alignment horizontal="left" wrapText="1" indent="4"/>
    </xf>
    <xf numFmtId="0" fontId="23" fillId="0" borderId="15" xfId="0" applyFont="1" applyFill="1" applyBorder="1" applyAlignment="1">
      <alignment horizontal="left" wrapText="1" indent="1"/>
    </xf>
    <xf numFmtId="0" fontId="23" fillId="0" borderId="14" xfId="0" applyFont="1" applyFill="1" applyBorder="1" applyAlignment="1">
      <alignment horizontal="left" wrapText="1" indent="3"/>
    </xf>
    <xf numFmtId="0" fontId="23" fillId="0" borderId="15" xfId="0" applyFont="1" applyFill="1" applyBorder="1" applyAlignment="1">
      <alignment horizontal="right" wrapText="1" indent="1"/>
    </xf>
    <xf numFmtId="0" fontId="33" fillId="0" borderId="14" xfId="0" applyFont="1" applyFill="1" applyBorder="1" applyAlignment="1">
      <alignment horizontal="left" wrapText="1" indent="5"/>
    </xf>
    <xf numFmtId="0" fontId="33" fillId="0" borderId="15" xfId="0" applyFont="1" applyFill="1" applyBorder="1" applyAlignment="1">
      <alignment horizontal="left" wrapText="1" indent="1"/>
    </xf>
    <xf numFmtId="0" fontId="33" fillId="0" borderId="16" xfId="0" applyFont="1" applyFill="1" applyBorder="1" applyAlignment="1">
      <alignment horizontal="left" wrapText="1" indent="5"/>
    </xf>
    <xf numFmtId="0" fontId="33" fillId="0" borderId="17" xfId="0" applyFont="1" applyFill="1" applyBorder="1" applyAlignment="1">
      <alignment horizontal="left" wrapText="1" indent="1"/>
    </xf>
    <xf numFmtId="0" fontId="33" fillId="0" borderId="17" xfId="0" applyFont="1" applyFill="1" applyBorder="1" applyAlignment="1">
      <alignment horizontal="right" wrapText="1" indent="1"/>
    </xf>
    <xf numFmtId="0" fontId="33" fillId="0" borderId="18" xfId="0" applyFont="1" applyFill="1" applyBorder="1" applyAlignment="1">
      <alignment horizontal="left" wrapText="1" indent="1"/>
    </xf>
    <xf numFmtId="0" fontId="23" fillId="34" borderId="13" xfId="0" applyFont="1" applyFill="1" applyBorder="1" applyAlignment="1">
      <alignment horizontal="left" wrapText="1" indent="1"/>
    </xf>
    <xf numFmtId="4" fontId="23" fillId="34" borderId="13" xfId="0" applyNumberFormat="1" applyFont="1" applyFill="1" applyBorder="1" applyAlignment="1">
      <alignment horizontal="right" wrapText="1" indent="1"/>
    </xf>
    <xf numFmtId="0" fontId="23" fillId="34" borderId="13" xfId="0" applyFont="1" applyFill="1" applyBorder="1" applyAlignment="1">
      <alignment horizontal="right" wrapText="1" indent="1"/>
    </xf>
    <xf numFmtId="0" fontId="16" fillId="0" borderId="0" xfId="0" applyFont="1" applyAlignment="1">
      <alignment horizontal="center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16" fillId="0" borderId="12" xfId="0" applyFont="1" applyBorder="1" applyAlignment="1">
      <alignment horizontal="center"/>
    </xf>
    <xf numFmtId="0" fontId="2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center"/>
    </xf>
  </cellXfs>
  <cellStyles count="44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Obično_bilanca" xfId="43"/>
    <cellStyle name="Postotak" xfId="42" builtinId="5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2;KOLA/BAKAR%202023/Financijski%20izvje&#353;taji/Izvr&#353;enje%20fin.%20plana%2001.-12.2023/SA&#381;ETAK%20OP&#262;EG%20DIJELA-IZVR&#352;ENJE%20FINANCIJSKOG%20PLAN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ŽETAK OPĆEG DIJELA"/>
      <sheetName val="List1"/>
    </sheetNames>
    <sheetDataSet>
      <sheetData sheetId="0">
        <row r="5">
          <cell r="A5" t="str">
            <v>A. RAČUN PRIHODA I RASHODA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5"/>
  <sheetViews>
    <sheetView tabSelected="1" topLeftCell="A196" zoomScaleNormal="100" workbookViewId="0">
      <selection activeCell="B150" sqref="B150"/>
    </sheetView>
  </sheetViews>
  <sheetFormatPr defaultRowHeight="15" x14ac:dyDescent="0.25"/>
  <cols>
    <col min="1" max="1" width="68.42578125" customWidth="1"/>
    <col min="2" max="2" width="13.7109375" customWidth="1"/>
    <col min="3" max="3" width="12.85546875" customWidth="1"/>
    <col min="4" max="4" width="12.7109375" customWidth="1"/>
    <col min="5" max="5" width="13.7109375" customWidth="1"/>
    <col min="6" max="6" width="11.28515625" customWidth="1"/>
    <col min="7" max="7" width="9.85546875" customWidth="1"/>
  </cols>
  <sheetData>
    <row r="1" spans="1:7" ht="36.75" customHeight="1" x14ac:dyDescent="0.25">
      <c r="A1" s="89" t="s">
        <v>193</v>
      </c>
      <c r="B1" s="90"/>
      <c r="C1" s="90"/>
      <c r="D1" s="90"/>
      <c r="E1" s="90"/>
      <c r="F1" s="90"/>
      <c r="G1" s="90"/>
    </row>
    <row r="2" spans="1:7" ht="15.75" customHeight="1" x14ac:dyDescent="0.25">
      <c r="A2" s="33"/>
      <c r="B2" s="59"/>
      <c r="C2" s="34"/>
      <c r="D2" s="34"/>
      <c r="E2" s="34"/>
      <c r="F2" s="34"/>
      <c r="G2" s="34"/>
    </row>
    <row r="3" spans="1:7" x14ac:dyDescent="0.25">
      <c r="A3" s="88" t="s">
        <v>179</v>
      </c>
      <c r="B3" s="88"/>
      <c r="C3" s="88"/>
      <c r="D3" s="88"/>
      <c r="E3" s="88"/>
      <c r="F3" s="88"/>
      <c r="G3" s="88"/>
    </row>
    <row r="5" spans="1:7" x14ac:dyDescent="0.25">
      <c r="A5" s="88" t="s">
        <v>0</v>
      </c>
      <c r="B5" s="88"/>
      <c r="C5" s="88"/>
      <c r="D5" s="88"/>
      <c r="E5" s="88"/>
      <c r="F5" s="88"/>
      <c r="G5" s="88"/>
    </row>
    <row r="6" spans="1:7" ht="15" customHeight="1" x14ac:dyDescent="0.25">
      <c r="A6" s="91" t="str">
        <f>'[1]SAŽETAK OPĆEG DIJELA'!$A$5</f>
        <v>A. RAČUN PRIHODA I RASHODA</v>
      </c>
      <c r="B6" s="91"/>
      <c r="C6" s="91"/>
      <c r="D6" s="91"/>
      <c r="E6" s="91"/>
      <c r="F6" s="91"/>
      <c r="G6" s="91"/>
    </row>
    <row r="7" spans="1:7" s="7" customFormat="1" ht="49.5" customHeight="1" x14ac:dyDescent="0.2">
      <c r="A7" s="6" t="s">
        <v>11</v>
      </c>
      <c r="B7" s="6" t="s">
        <v>182</v>
      </c>
      <c r="C7" s="6" t="s">
        <v>194</v>
      </c>
      <c r="D7" s="6" t="s">
        <v>195</v>
      </c>
      <c r="E7" s="6" t="s">
        <v>196</v>
      </c>
      <c r="F7" s="6" t="s">
        <v>12</v>
      </c>
      <c r="G7" s="6" t="s">
        <v>13</v>
      </c>
    </row>
    <row r="8" spans="1:7" s="1" customFormat="1" ht="10.5" customHeight="1" x14ac:dyDescent="0.2">
      <c r="A8" s="3">
        <v>1</v>
      </c>
      <c r="B8" s="3">
        <v>5</v>
      </c>
      <c r="C8" s="3">
        <v>3</v>
      </c>
      <c r="D8" s="3">
        <v>4</v>
      </c>
      <c r="E8" s="3">
        <v>5</v>
      </c>
      <c r="F8" s="3" t="s">
        <v>9</v>
      </c>
      <c r="G8" s="3" t="s">
        <v>10</v>
      </c>
    </row>
    <row r="9" spans="1:7" ht="15" customHeight="1" x14ac:dyDescent="0.25">
      <c r="A9" s="41" t="s">
        <v>111</v>
      </c>
      <c r="B9" s="41"/>
      <c r="C9" s="41"/>
      <c r="D9" s="41"/>
      <c r="E9" s="41"/>
      <c r="F9" s="41"/>
      <c r="G9" s="41"/>
    </row>
    <row r="10" spans="1:7" ht="15" customHeight="1" x14ac:dyDescent="0.25">
      <c r="A10" s="8" t="s">
        <v>3</v>
      </c>
      <c r="B10" s="4">
        <v>1010613.41</v>
      </c>
      <c r="C10" s="4">
        <v>2205645.31</v>
      </c>
      <c r="D10" s="4">
        <v>2205645.31</v>
      </c>
      <c r="E10" s="4">
        <v>1065704.6599999999</v>
      </c>
      <c r="F10" s="5">
        <f>E10/B10</f>
        <v>1.0545126845288941</v>
      </c>
      <c r="G10" s="5">
        <f>E10/D10</f>
        <v>0.48317136720409498</v>
      </c>
    </row>
    <row r="11" spans="1:7" ht="15" customHeight="1" x14ac:dyDescent="0.25">
      <c r="A11" s="8" t="s">
        <v>4</v>
      </c>
      <c r="B11" s="4">
        <v>0</v>
      </c>
      <c r="C11" s="4">
        <v>0</v>
      </c>
      <c r="D11" s="4">
        <v>0</v>
      </c>
      <c r="E11" s="4">
        <v>0</v>
      </c>
      <c r="F11" s="5">
        <v>0</v>
      </c>
      <c r="G11" s="5">
        <v>0</v>
      </c>
    </row>
    <row r="12" spans="1:7" ht="15" customHeight="1" x14ac:dyDescent="0.25">
      <c r="A12" s="38" t="s">
        <v>1</v>
      </c>
      <c r="B12" s="39">
        <f>SUM(B10:B11)</f>
        <v>1010613.41</v>
      </c>
      <c r="C12" s="39">
        <f>SUM(C10:C11)</f>
        <v>2205645.31</v>
      </c>
      <c r="D12" s="39">
        <f>SUM(D10:D11)</f>
        <v>2205645.31</v>
      </c>
      <c r="E12" s="39">
        <f>SUM(E10:E11)</f>
        <v>1065704.6599999999</v>
      </c>
      <c r="F12" s="40">
        <f>E12/B12</f>
        <v>1.0545126845288941</v>
      </c>
      <c r="G12" s="40">
        <f>E12/D12</f>
        <v>0.48317136720409498</v>
      </c>
    </row>
    <row r="13" spans="1:7" x14ac:dyDescent="0.25">
      <c r="A13" s="8" t="s">
        <v>5</v>
      </c>
      <c r="B13" s="4">
        <v>1117420.01</v>
      </c>
      <c r="C13" s="4">
        <v>2212005.31</v>
      </c>
      <c r="D13" s="4">
        <v>2212005.31</v>
      </c>
      <c r="E13" s="4">
        <v>1057357.1499999999</v>
      </c>
      <c r="F13" s="5">
        <f>E13/B13</f>
        <v>0.94624862678090027</v>
      </c>
      <c r="G13" s="5">
        <f>E13/D13</f>
        <v>0.4780084140033099</v>
      </c>
    </row>
    <row r="14" spans="1:7" x14ac:dyDescent="0.25">
      <c r="A14" s="8" t="s">
        <v>6</v>
      </c>
      <c r="B14" s="4">
        <v>3802.47</v>
      </c>
      <c r="C14" s="4">
        <v>11870</v>
      </c>
      <c r="D14" s="4">
        <v>11870</v>
      </c>
      <c r="E14" s="4">
        <v>16237.23</v>
      </c>
      <c r="F14" s="5">
        <f>E14/B14</f>
        <v>4.2701796463877431</v>
      </c>
      <c r="G14" s="5">
        <f>E14/D14</f>
        <v>1.3679216512215668</v>
      </c>
    </row>
    <row r="15" spans="1:7" x14ac:dyDescent="0.25">
      <c r="A15" s="38" t="s">
        <v>2</v>
      </c>
      <c r="B15" s="39">
        <f>SUM(B13:B14)</f>
        <v>1121222.48</v>
      </c>
      <c r="C15" s="39">
        <f>SUM(C13:C14)</f>
        <v>2223875.31</v>
      </c>
      <c r="D15" s="39">
        <f>SUM(D13:D14)</f>
        <v>2223875.31</v>
      </c>
      <c r="E15" s="39">
        <f>SUM(E13:E14)</f>
        <v>1073594.3799999999</v>
      </c>
      <c r="F15" s="40">
        <f>E15/B15</f>
        <v>0.95752127624126826</v>
      </c>
      <c r="G15" s="40">
        <f>E15/D15</f>
        <v>0.48275835213081253</v>
      </c>
    </row>
    <row r="16" spans="1:7" x14ac:dyDescent="0.25">
      <c r="A16" s="38" t="s">
        <v>133</v>
      </c>
      <c r="B16" s="39">
        <f>B12-B15</f>
        <v>-110609.06999999995</v>
      </c>
      <c r="C16" s="39">
        <f>C12-C15</f>
        <v>-18230</v>
      </c>
      <c r="D16" s="39">
        <f>D12-D15</f>
        <v>-18230</v>
      </c>
      <c r="E16" s="39">
        <f>E12-E15</f>
        <v>-7889.7199999999721</v>
      </c>
      <c r="F16" s="40">
        <f>E16/B16</f>
        <v>7.1329774312359512E-2</v>
      </c>
      <c r="G16" s="40">
        <f>E16/D16</f>
        <v>0.43278771256170995</v>
      </c>
    </row>
    <row r="18" spans="1:7" x14ac:dyDescent="0.25">
      <c r="A18" s="91" t="s">
        <v>134</v>
      </c>
      <c r="B18" s="91"/>
      <c r="C18" s="91"/>
      <c r="D18" s="91"/>
      <c r="E18" s="91"/>
      <c r="F18" s="91"/>
      <c r="G18" s="91"/>
    </row>
    <row r="19" spans="1:7" s="7" customFormat="1" ht="42" x14ac:dyDescent="0.2">
      <c r="A19" s="6" t="s">
        <v>11</v>
      </c>
      <c r="B19" s="6" t="s">
        <v>182</v>
      </c>
      <c r="C19" s="6" t="s">
        <v>194</v>
      </c>
      <c r="D19" s="6" t="s">
        <v>195</v>
      </c>
      <c r="E19" s="6" t="s">
        <v>196</v>
      </c>
      <c r="F19" s="6" t="s">
        <v>12</v>
      </c>
      <c r="G19" s="6" t="s">
        <v>13</v>
      </c>
    </row>
    <row r="20" spans="1:7" s="1" customFormat="1" ht="10.5" customHeight="1" x14ac:dyDescent="0.2">
      <c r="A20" s="3">
        <v>1</v>
      </c>
      <c r="B20" s="3">
        <v>5</v>
      </c>
      <c r="C20" s="3">
        <v>3</v>
      </c>
      <c r="D20" s="3">
        <v>4</v>
      </c>
      <c r="E20" s="3">
        <v>5</v>
      </c>
      <c r="F20" s="3" t="s">
        <v>9</v>
      </c>
      <c r="G20" s="3" t="s">
        <v>10</v>
      </c>
    </row>
    <row r="21" spans="1:7" x14ac:dyDescent="0.25">
      <c r="A21" s="38" t="s">
        <v>135</v>
      </c>
      <c r="B21" s="38"/>
      <c r="C21" s="38"/>
      <c r="D21" s="38"/>
      <c r="E21" s="38"/>
      <c r="F21" s="38"/>
      <c r="G21" s="38"/>
    </row>
    <row r="22" spans="1:7" x14ac:dyDescent="0.25">
      <c r="A22" s="8" t="s">
        <v>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x14ac:dyDescent="0.25">
      <c r="A23" s="8" t="s">
        <v>8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</row>
    <row r="24" spans="1:7" x14ac:dyDescent="0.25">
      <c r="A24" s="38" t="s">
        <v>136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</row>
    <row r="26" spans="1:7" x14ac:dyDescent="0.25">
      <c r="A26" s="91" t="s">
        <v>137</v>
      </c>
      <c r="B26" s="91"/>
      <c r="C26" s="91"/>
      <c r="D26" s="91"/>
      <c r="E26" s="91"/>
      <c r="F26" s="91"/>
      <c r="G26" s="91"/>
    </row>
    <row r="27" spans="1:7" ht="42" x14ac:dyDescent="0.25">
      <c r="A27" s="6"/>
      <c r="B27" s="6" t="s">
        <v>182</v>
      </c>
      <c r="C27" s="6" t="s">
        <v>194</v>
      </c>
      <c r="D27" s="6" t="s">
        <v>195</v>
      </c>
      <c r="E27" s="6" t="s">
        <v>196</v>
      </c>
      <c r="F27" s="6" t="s">
        <v>12</v>
      </c>
      <c r="G27" s="6" t="s">
        <v>13</v>
      </c>
    </row>
    <row r="28" spans="1:7" x14ac:dyDescent="0.25">
      <c r="A28" s="3">
        <v>1</v>
      </c>
      <c r="B28" s="3">
        <v>5</v>
      </c>
      <c r="C28" s="3">
        <v>3</v>
      </c>
      <c r="D28" s="3">
        <v>4</v>
      </c>
      <c r="E28" s="3">
        <v>5</v>
      </c>
      <c r="F28" s="3" t="s">
        <v>9</v>
      </c>
      <c r="G28" s="3" t="s">
        <v>10</v>
      </c>
    </row>
    <row r="29" spans="1:7" x14ac:dyDescent="0.25">
      <c r="A29" s="38" t="s">
        <v>138</v>
      </c>
      <c r="B29" s="39">
        <f>B30+B31</f>
        <v>17017.5</v>
      </c>
      <c r="C29" s="39">
        <f>C30+C31</f>
        <v>-18230</v>
      </c>
      <c r="D29" s="39">
        <f>D30+D31</f>
        <v>-18230</v>
      </c>
      <c r="E29" s="39">
        <f>E30+E31</f>
        <v>-114280.07999999996</v>
      </c>
      <c r="F29" s="40">
        <f t="shared" ref="F29:F30" si="0">E29/B29</f>
        <v>-6.7154446892904343</v>
      </c>
      <c r="G29" s="40">
        <f>E29/D29</f>
        <v>6.2687921009325267</v>
      </c>
    </row>
    <row r="30" spans="1:7" x14ac:dyDescent="0.25">
      <c r="A30" s="2" t="s">
        <v>139</v>
      </c>
      <c r="B30" s="27">
        <v>17017.5</v>
      </c>
      <c r="C30" s="27">
        <v>-18230</v>
      </c>
      <c r="D30" s="27">
        <v>-18230</v>
      </c>
      <c r="E30" s="27">
        <v>21823.190000000006</v>
      </c>
      <c r="F30" s="5">
        <f t="shared" si="0"/>
        <v>1.2823969443220218</v>
      </c>
      <c r="G30" s="5">
        <f>E30/D30</f>
        <v>-1.1971031267142076</v>
      </c>
    </row>
    <row r="31" spans="1:7" x14ac:dyDescent="0.25">
      <c r="A31" s="2" t="s">
        <v>140</v>
      </c>
      <c r="B31" s="27"/>
      <c r="C31" s="27"/>
      <c r="D31" s="27"/>
      <c r="E31" s="27">
        <v>-136103.26999999996</v>
      </c>
      <c r="F31" s="5"/>
      <c r="G31" s="5"/>
    </row>
    <row r="33" spans="1:8" x14ac:dyDescent="0.25">
      <c r="A33" s="91" t="s">
        <v>141</v>
      </c>
      <c r="B33" s="91"/>
      <c r="C33" s="91"/>
      <c r="D33" s="91"/>
      <c r="E33" s="91"/>
      <c r="F33" s="91"/>
      <c r="G33" s="91"/>
    </row>
    <row r="34" spans="1:8" ht="42" x14ac:dyDescent="0.25">
      <c r="A34" s="6"/>
      <c r="B34" s="6" t="s">
        <v>182</v>
      </c>
      <c r="C34" s="6"/>
      <c r="D34" s="6"/>
      <c r="E34" s="6" t="s">
        <v>196</v>
      </c>
      <c r="F34" s="6" t="s">
        <v>12</v>
      </c>
      <c r="G34" s="6" t="s">
        <v>13</v>
      </c>
    </row>
    <row r="35" spans="1:8" x14ac:dyDescent="0.25">
      <c r="A35" s="3">
        <v>1</v>
      </c>
      <c r="B35" s="3">
        <v>5</v>
      </c>
      <c r="C35" s="3">
        <v>3</v>
      </c>
      <c r="D35" s="3">
        <v>4</v>
      </c>
      <c r="E35" s="3">
        <v>5</v>
      </c>
      <c r="F35" s="3" t="s">
        <v>9</v>
      </c>
      <c r="G35" s="3" t="s">
        <v>10</v>
      </c>
    </row>
    <row r="36" spans="1:8" x14ac:dyDescent="0.25">
      <c r="A36" s="38" t="s">
        <v>142</v>
      </c>
      <c r="B36" s="39">
        <f>B37+B38</f>
        <v>-93591.569999999949</v>
      </c>
      <c r="C36" s="39"/>
      <c r="D36" s="39"/>
      <c r="E36" s="39">
        <f>E37+E38</f>
        <v>-122169.79999999993</v>
      </c>
      <c r="F36" s="40">
        <f>E36/B36</f>
        <v>1.3053504712016264</v>
      </c>
      <c r="G36" s="38"/>
    </row>
    <row r="37" spans="1:8" x14ac:dyDescent="0.25">
      <c r="A37" s="2" t="s">
        <v>143</v>
      </c>
      <c r="B37" s="4"/>
      <c r="C37" s="4"/>
      <c r="D37" s="4"/>
      <c r="E37" s="4"/>
      <c r="F37" s="5"/>
      <c r="G37" s="5"/>
    </row>
    <row r="38" spans="1:8" x14ac:dyDescent="0.25">
      <c r="A38" s="2" t="s">
        <v>144</v>
      </c>
      <c r="B38" s="4">
        <f>B16+B30</f>
        <v>-93591.569999999949</v>
      </c>
      <c r="C38" s="4"/>
      <c r="D38" s="4"/>
      <c r="E38" s="4">
        <f>E16+E30+E31</f>
        <v>-122169.79999999993</v>
      </c>
      <c r="F38" s="5">
        <f>E38/B38</f>
        <v>1.3053504712016264</v>
      </c>
      <c r="G38" s="5"/>
    </row>
    <row r="39" spans="1:8" x14ac:dyDescent="0.25">
      <c r="B39" s="15"/>
      <c r="E39" s="15"/>
    </row>
    <row r="40" spans="1:8" x14ac:dyDescent="0.25">
      <c r="A40" s="18"/>
      <c r="B40" s="58"/>
      <c r="C40" s="18"/>
      <c r="D40" s="18"/>
      <c r="E40" s="18"/>
      <c r="F40" s="18"/>
      <c r="G40" s="18"/>
    </row>
    <row r="41" spans="1:8" x14ac:dyDescent="0.25">
      <c r="A41" s="88" t="s">
        <v>130</v>
      </c>
      <c r="B41" s="88"/>
      <c r="C41" s="88"/>
      <c r="D41" s="88"/>
      <c r="E41" s="88"/>
      <c r="F41" s="88"/>
      <c r="G41" s="88"/>
    </row>
    <row r="42" spans="1:8" x14ac:dyDescent="0.25">
      <c r="A42" s="18"/>
      <c r="B42" s="58"/>
      <c r="C42" s="18"/>
      <c r="D42" s="18"/>
      <c r="E42" s="18"/>
      <c r="F42" s="18"/>
      <c r="G42" s="18"/>
    </row>
    <row r="43" spans="1:8" x14ac:dyDescent="0.25">
      <c r="A43" s="88" t="s">
        <v>131</v>
      </c>
      <c r="B43" s="88"/>
      <c r="C43" s="88"/>
      <c r="D43" s="88"/>
      <c r="E43" s="88"/>
      <c r="F43" s="88"/>
      <c r="G43" s="88"/>
    </row>
    <row r="45" spans="1:8" s="7" customFormat="1" ht="42" x14ac:dyDescent="0.2">
      <c r="A45" s="6" t="s">
        <v>11</v>
      </c>
      <c r="B45" s="6" t="s">
        <v>182</v>
      </c>
      <c r="C45" s="6" t="s">
        <v>194</v>
      </c>
      <c r="D45" s="6" t="s">
        <v>195</v>
      </c>
      <c r="E45" s="6" t="s">
        <v>196</v>
      </c>
      <c r="F45" s="6" t="s">
        <v>12</v>
      </c>
      <c r="G45" s="6" t="s">
        <v>13</v>
      </c>
      <c r="H45" s="7" t="s">
        <v>183</v>
      </c>
    </row>
    <row r="46" spans="1:8" s="1" customFormat="1" ht="10.5" customHeight="1" x14ac:dyDescent="0.2">
      <c r="A46" s="3">
        <v>1</v>
      </c>
      <c r="B46" s="3">
        <v>5</v>
      </c>
      <c r="C46" s="3">
        <v>3</v>
      </c>
      <c r="D46" s="3">
        <v>4</v>
      </c>
      <c r="E46" s="3">
        <v>5</v>
      </c>
      <c r="F46" s="3" t="s">
        <v>9</v>
      </c>
      <c r="G46" s="3" t="s">
        <v>10</v>
      </c>
    </row>
    <row r="47" spans="1:8" x14ac:dyDescent="0.25">
      <c r="A47" s="42" t="s">
        <v>14</v>
      </c>
      <c r="B47" s="43">
        <f t="shared" ref="B47" si="1">B48+B58+B61+B64+B70</f>
        <v>1010613.4099999998</v>
      </c>
      <c r="C47" s="43">
        <f t="shared" ref="C47:E47" si="2">C48+C58+C61+C64+C70</f>
        <v>2205645.31</v>
      </c>
      <c r="D47" s="43">
        <f t="shared" si="2"/>
        <v>2205645.31</v>
      </c>
      <c r="E47" s="43">
        <f t="shared" si="2"/>
        <v>1065704.6599999999</v>
      </c>
      <c r="F47" s="44">
        <f>E47/B47</f>
        <v>1.0545126845288944</v>
      </c>
      <c r="G47" s="44">
        <f>E47/D47</f>
        <v>0.48317136720409498</v>
      </c>
    </row>
    <row r="48" spans="1:8" x14ac:dyDescent="0.25">
      <c r="A48" s="8" t="s">
        <v>15</v>
      </c>
      <c r="B48" s="4">
        <f t="shared" ref="B48" si="3">B49+B51+B53+B56</f>
        <v>910653.33</v>
      </c>
      <c r="C48" s="4">
        <v>1976845</v>
      </c>
      <c r="D48" s="4">
        <v>1976845</v>
      </c>
      <c r="E48" s="4">
        <f t="shared" ref="E48" si="4">E49+E51+E53+E56</f>
        <v>925779.66999999993</v>
      </c>
      <c r="F48" s="5">
        <f t="shared" ref="F48" si="5">E48/B48</f>
        <v>1.0166104262749469</v>
      </c>
      <c r="G48" s="5">
        <f t="shared" ref="G48" si="6">E48/D48</f>
        <v>0.46831171386729864</v>
      </c>
    </row>
    <row r="49" spans="1:8" x14ac:dyDescent="0.25">
      <c r="A49" s="9" t="s">
        <v>16</v>
      </c>
      <c r="B49" s="4">
        <v>0</v>
      </c>
      <c r="C49" s="4">
        <v>0</v>
      </c>
      <c r="D49" s="4">
        <v>0</v>
      </c>
      <c r="E49" s="4">
        <f>E50</f>
        <v>7736.6</v>
      </c>
      <c r="F49" s="5"/>
      <c r="G49" s="5"/>
    </row>
    <row r="50" spans="1:8" x14ac:dyDescent="0.25">
      <c r="A50" s="10" t="s">
        <v>17</v>
      </c>
      <c r="B50" s="4">
        <v>0</v>
      </c>
      <c r="C50" s="4">
        <v>0</v>
      </c>
      <c r="D50" s="4">
        <v>0</v>
      </c>
      <c r="E50" s="4">
        <v>7736.6</v>
      </c>
      <c r="F50" s="5"/>
      <c r="G50" s="5"/>
    </row>
    <row r="51" spans="1:8" x14ac:dyDescent="0.25">
      <c r="A51" s="9" t="s">
        <v>184</v>
      </c>
      <c r="B51" s="4">
        <f t="shared" ref="B51:E51" si="7">B52</f>
        <v>7736.6</v>
      </c>
      <c r="C51" s="4">
        <f t="shared" si="7"/>
        <v>0</v>
      </c>
      <c r="D51" s="4">
        <f t="shared" si="7"/>
        <v>0</v>
      </c>
      <c r="E51" s="4">
        <f t="shared" si="7"/>
        <v>0</v>
      </c>
      <c r="F51" s="5"/>
      <c r="G51" s="5"/>
    </row>
    <row r="52" spans="1:8" x14ac:dyDescent="0.25">
      <c r="A52" s="10" t="s">
        <v>185</v>
      </c>
      <c r="B52" s="4">
        <v>7736.6</v>
      </c>
      <c r="C52" s="4">
        <v>0</v>
      </c>
      <c r="D52" s="4">
        <v>0</v>
      </c>
      <c r="E52" s="4">
        <v>0</v>
      </c>
      <c r="F52" s="5"/>
      <c r="G52" s="5"/>
    </row>
    <row r="53" spans="1:8" x14ac:dyDescent="0.25">
      <c r="A53" s="9" t="s">
        <v>18</v>
      </c>
      <c r="B53" s="4">
        <f t="shared" ref="B53" si="8">B54+B55</f>
        <v>873650.33</v>
      </c>
      <c r="C53" s="4">
        <f t="shared" ref="C53:E53" si="9">C54+C55</f>
        <v>0</v>
      </c>
      <c r="D53" s="4">
        <f t="shared" si="9"/>
        <v>0</v>
      </c>
      <c r="E53" s="4">
        <f t="shared" si="9"/>
        <v>918043.07</v>
      </c>
      <c r="F53" s="5">
        <f t="shared" ref="F53:F110" si="10">E53/B53</f>
        <v>1.0508129379405144</v>
      </c>
      <c r="G53" s="5"/>
      <c r="H53" t="s">
        <v>183</v>
      </c>
    </row>
    <row r="54" spans="1:8" ht="30" customHeight="1" x14ac:dyDescent="0.25">
      <c r="A54" s="11" t="s">
        <v>19</v>
      </c>
      <c r="B54" s="4">
        <v>868474.62</v>
      </c>
      <c r="C54" s="4"/>
      <c r="D54" s="4"/>
      <c r="E54" s="4">
        <v>911223.07</v>
      </c>
      <c r="F54" s="5">
        <f t="shared" si="10"/>
        <v>1.0492224516589788</v>
      </c>
      <c r="G54" s="5"/>
    </row>
    <row r="55" spans="1:8" ht="30" x14ac:dyDescent="0.25">
      <c r="A55" s="11" t="s">
        <v>147</v>
      </c>
      <c r="B55" s="4">
        <v>5175.71</v>
      </c>
      <c r="C55" s="4"/>
      <c r="D55" s="4"/>
      <c r="E55" s="4">
        <v>6820</v>
      </c>
      <c r="F55" s="5">
        <f t="shared" si="10"/>
        <v>1.3176936111180881</v>
      </c>
      <c r="G55" s="5"/>
    </row>
    <row r="56" spans="1:8" x14ac:dyDescent="0.25">
      <c r="A56" s="9" t="s">
        <v>20</v>
      </c>
      <c r="B56" s="4">
        <f t="shared" ref="B56:E56" si="11">B57</f>
        <v>29266.400000000001</v>
      </c>
      <c r="C56" s="4"/>
      <c r="D56" s="4"/>
      <c r="E56" s="4">
        <f t="shared" si="11"/>
        <v>0</v>
      </c>
      <c r="F56" s="5"/>
      <c r="G56" s="5"/>
    </row>
    <row r="57" spans="1:8" x14ac:dyDescent="0.25">
      <c r="A57" s="12" t="s">
        <v>21</v>
      </c>
      <c r="B57" s="4">
        <v>29266.400000000001</v>
      </c>
      <c r="C57" s="4"/>
      <c r="D57" s="4"/>
      <c r="E57" s="4">
        <v>0</v>
      </c>
      <c r="F57" s="5"/>
      <c r="G57" s="5"/>
    </row>
    <row r="58" spans="1:8" x14ac:dyDescent="0.25">
      <c r="A58" s="8" t="s">
        <v>22</v>
      </c>
      <c r="B58" s="4">
        <f t="shared" ref="B58:E58" si="12">B59</f>
        <v>9.08</v>
      </c>
      <c r="C58" s="4">
        <v>21</v>
      </c>
      <c r="D58" s="4">
        <v>21</v>
      </c>
      <c r="E58" s="4">
        <f t="shared" si="12"/>
        <v>3.64</v>
      </c>
      <c r="F58" s="5">
        <f t="shared" si="10"/>
        <v>0.40088105726872247</v>
      </c>
      <c r="G58" s="5">
        <f t="shared" ref="G58:G86" si="13">E58/D58</f>
        <v>0.17333333333333334</v>
      </c>
    </row>
    <row r="59" spans="1:8" x14ac:dyDescent="0.25">
      <c r="A59" s="9" t="s">
        <v>23</v>
      </c>
      <c r="B59" s="4">
        <f t="shared" ref="B59:E59" si="14">B60</f>
        <v>9.08</v>
      </c>
      <c r="C59" s="4"/>
      <c r="D59" s="4"/>
      <c r="E59" s="4">
        <f t="shared" si="14"/>
        <v>3.64</v>
      </c>
      <c r="F59" s="5">
        <f t="shared" si="10"/>
        <v>0.40088105726872247</v>
      </c>
      <c r="G59" s="5"/>
    </row>
    <row r="60" spans="1:8" x14ac:dyDescent="0.25">
      <c r="A60" s="12" t="s">
        <v>24</v>
      </c>
      <c r="B60" s="4">
        <v>9.08</v>
      </c>
      <c r="C60" s="4"/>
      <c r="D60" s="4"/>
      <c r="E60" s="4">
        <v>3.64</v>
      </c>
      <c r="F60" s="5">
        <f t="shared" si="10"/>
        <v>0.40088105726872247</v>
      </c>
      <c r="G60" s="5"/>
    </row>
    <row r="61" spans="1:8" ht="30" x14ac:dyDescent="0.25">
      <c r="A61" s="13" t="s">
        <v>25</v>
      </c>
      <c r="B61" s="4">
        <f t="shared" ref="B61:E61" si="15">B62</f>
        <v>53697.34</v>
      </c>
      <c r="C61" s="4">
        <v>96500</v>
      </c>
      <c r="D61" s="4">
        <v>96500</v>
      </c>
      <c r="E61" s="4">
        <f t="shared" si="15"/>
        <v>53402.27</v>
      </c>
      <c r="F61" s="5">
        <f t="shared" si="10"/>
        <v>0.99450494195801875</v>
      </c>
      <c r="G61" s="5">
        <f t="shared" si="13"/>
        <v>0.55339139896373057</v>
      </c>
    </row>
    <row r="62" spans="1:8" x14ac:dyDescent="0.25">
      <c r="A62" s="9" t="s">
        <v>26</v>
      </c>
      <c r="B62" s="4">
        <f t="shared" ref="B62:E62" si="16">B63</f>
        <v>53697.34</v>
      </c>
      <c r="C62" s="4"/>
      <c r="D62" s="4"/>
      <c r="E62" s="4">
        <f t="shared" si="16"/>
        <v>53402.27</v>
      </c>
      <c r="F62" s="5">
        <f t="shared" si="10"/>
        <v>0.99450494195801875</v>
      </c>
      <c r="G62" s="5"/>
    </row>
    <row r="63" spans="1:8" x14ac:dyDescent="0.25">
      <c r="A63" s="12" t="s">
        <v>27</v>
      </c>
      <c r="B63" s="4">
        <v>53697.34</v>
      </c>
      <c r="C63" s="4"/>
      <c r="D63" s="4"/>
      <c r="E63" s="4">
        <v>53402.27</v>
      </c>
      <c r="F63" s="5">
        <f t="shared" si="10"/>
        <v>0.99450494195801875</v>
      </c>
      <c r="G63" s="5"/>
    </row>
    <row r="64" spans="1:8" ht="30" x14ac:dyDescent="0.25">
      <c r="A64" s="13" t="s">
        <v>146</v>
      </c>
      <c r="B64" s="4">
        <f t="shared" ref="B64" si="17">B65+B67</f>
        <v>1918.58</v>
      </c>
      <c r="C64" s="4">
        <v>1880</v>
      </c>
      <c r="D64" s="4">
        <v>1880</v>
      </c>
      <c r="E64" s="4">
        <f t="shared" ref="E64" si="18">E65+E67</f>
        <v>6009.13</v>
      </c>
      <c r="F64" s="5">
        <f t="shared" si="10"/>
        <v>3.1320716363143575</v>
      </c>
      <c r="G64" s="5">
        <f t="shared" si="13"/>
        <v>3.1963457446808512</v>
      </c>
    </row>
    <row r="65" spans="1:7" x14ac:dyDescent="0.25">
      <c r="A65" s="9" t="s">
        <v>28</v>
      </c>
      <c r="B65" s="4">
        <f t="shared" ref="B65:E65" si="19">B66</f>
        <v>1918.58</v>
      </c>
      <c r="C65" s="4"/>
      <c r="D65" s="4"/>
      <c r="E65" s="4">
        <f t="shared" si="19"/>
        <v>1009.13</v>
      </c>
      <c r="F65" s="5">
        <f t="shared" si="10"/>
        <v>0.52597754589331691</v>
      </c>
      <c r="G65" s="5"/>
    </row>
    <row r="66" spans="1:7" x14ac:dyDescent="0.25">
      <c r="A66" s="12" t="s">
        <v>29</v>
      </c>
      <c r="B66" s="4">
        <v>1918.58</v>
      </c>
      <c r="C66" s="4"/>
      <c r="D66" s="4"/>
      <c r="E66" s="4">
        <v>1009.13</v>
      </c>
      <c r="F66" s="5">
        <f t="shared" si="10"/>
        <v>0.52597754589331691</v>
      </c>
      <c r="G66" s="5"/>
    </row>
    <row r="67" spans="1:7" ht="30" x14ac:dyDescent="0.25">
      <c r="A67" s="14" t="s">
        <v>30</v>
      </c>
      <c r="B67" s="4">
        <f t="shared" ref="B67" si="20">B68+B69</f>
        <v>0</v>
      </c>
      <c r="C67" s="4"/>
      <c r="D67" s="4"/>
      <c r="E67" s="4">
        <f>E68</f>
        <v>5000</v>
      </c>
      <c r="F67" s="5"/>
      <c r="G67" s="5"/>
    </row>
    <row r="68" spans="1:7" x14ac:dyDescent="0.25">
      <c r="A68" s="12" t="s">
        <v>31</v>
      </c>
      <c r="B68" s="4">
        <v>0</v>
      </c>
      <c r="C68" s="4"/>
      <c r="D68" s="4"/>
      <c r="E68" s="4">
        <v>5000</v>
      </c>
      <c r="F68" s="5"/>
      <c r="G68" s="5"/>
    </row>
    <row r="69" spans="1:7" x14ac:dyDescent="0.25">
      <c r="A69" s="12" t="s">
        <v>32</v>
      </c>
      <c r="B69" s="4">
        <v>0</v>
      </c>
      <c r="C69" s="4"/>
      <c r="D69" s="4"/>
      <c r="E69" s="4">
        <v>0</v>
      </c>
      <c r="F69" s="5"/>
      <c r="G69" s="5"/>
    </row>
    <row r="70" spans="1:7" x14ac:dyDescent="0.25">
      <c r="A70" s="8" t="s">
        <v>33</v>
      </c>
      <c r="B70" s="4">
        <f t="shared" ref="B70:E70" si="21">B71</f>
        <v>44335.08</v>
      </c>
      <c r="C70" s="4">
        <v>130399.31</v>
      </c>
      <c r="D70" s="4">
        <v>130399.31</v>
      </c>
      <c r="E70" s="4">
        <f t="shared" si="21"/>
        <v>80509.95</v>
      </c>
      <c r="F70" s="5">
        <f t="shared" si="10"/>
        <v>1.81594236437602</v>
      </c>
      <c r="G70" s="5">
        <f t="shared" si="13"/>
        <v>0.61741085899917725</v>
      </c>
    </row>
    <row r="71" spans="1:7" ht="30" x14ac:dyDescent="0.25">
      <c r="A71" s="14" t="s">
        <v>34</v>
      </c>
      <c r="B71" s="4">
        <f t="shared" ref="B71" si="22">B72+B73</f>
        <v>44335.08</v>
      </c>
      <c r="C71" s="4"/>
      <c r="D71" s="4"/>
      <c r="E71" s="4">
        <f t="shared" ref="E71" si="23">E72+E73</f>
        <v>80509.95</v>
      </c>
      <c r="F71" s="5">
        <f t="shared" si="10"/>
        <v>1.81594236437602</v>
      </c>
      <c r="G71" s="5"/>
    </row>
    <row r="72" spans="1:7" x14ac:dyDescent="0.25">
      <c r="A72" s="12" t="s">
        <v>35</v>
      </c>
      <c r="B72" s="4">
        <v>44335.08</v>
      </c>
      <c r="C72" s="4"/>
      <c r="D72" s="4"/>
      <c r="E72" s="4">
        <v>80509.95</v>
      </c>
      <c r="F72" s="5">
        <f t="shared" si="10"/>
        <v>1.81594236437602</v>
      </c>
      <c r="G72" s="5"/>
    </row>
    <row r="73" spans="1:7" ht="30" hidden="1" x14ac:dyDescent="0.25">
      <c r="A73" s="11" t="s">
        <v>145</v>
      </c>
      <c r="B73" s="4"/>
      <c r="C73" s="4"/>
      <c r="D73" s="4"/>
      <c r="E73" s="4"/>
      <c r="F73" s="5" t="e">
        <f t="shared" si="10"/>
        <v>#DIV/0!</v>
      </c>
      <c r="G73" s="5" t="e">
        <f t="shared" si="13"/>
        <v>#DIV/0!</v>
      </c>
    </row>
    <row r="74" spans="1:7" s="25" customFormat="1" x14ac:dyDescent="0.25">
      <c r="A74" s="35" t="s">
        <v>36</v>
      </c>
      <c r="B74" s="36">
        <f t="shared" ref="B74" si="24">B48+B58+B61+B64+B70</f>
        <v>1010613.4099999998</v>
      </c>
      <c r="C74" s="36">
        <f t="shared" ref="C74:E74" si="25">C48+C58+C61+C64+C70</f>
        <v>2205645.31</v>
      </c>
      <c r="D74" s="36">
        <f t="shared" si="25"/>
        <v>2205645.31</v>
      </c>
      <c r="E74" s="36">
        <f t="shared" si="25"/>
        <v>1065704.6599999999</v>
      </c>
      <c r="F74" s="37">
        <f t="shared" si="10"/>
        <v>1.0545126845288944</v>
      </c>
      <c r="G74" s="37">
        <f t="shared" si="13"/>
        <v>0.48317136720409498</v>
      </c>
    </row>
    <row r="75" spans="1:7" s="26" customFormat="1" x14ac:dyDescent="0.25">
      <c r="A75" s="35" t="s">
        <v>37</v>
      </c>
      <c r="B75" s="36">
        <f>B76+B86+B115+B119+B122</f>
        <v>1117420.01</v>
      </c>
      <c r="C75" s="36">
        <f>C76+C86+C115+C119+C122</f>
        <v>2212005.31</v>
      </c>
      <c r="D75" s="36">
        <f>D76+D86+D115+D119+D122</f>
        <v>2212005.31</v>
      </c>
      <c r="E75" s="36">
        <f>E76+E86+E115+E119+E122</f>
        <v>1057357.1499999999</v>
      </c>
      <c r="F75" s="37">
        <f t="shared" si="10"/>
        <v>0.94624862678090027</v>
      </c>
      <c r="G75" s="37">
        <f t="shared" si="13"/>
        <v>0.4780084140033099</v>
      </c>
    </row>
    <row r="76" spans="1:7" x14ac:dyDescent="0.25">
      <c r="A76" s="55" t="s">
        <v>38</v>
      </c>
      <c r="B76" s="52">
        <f t="shared" ref="B76" si="26">B77+B81+B83</f>
        <v>956233.62</v>
      </c>
      <c r="C76" s="52">
        <v>1848987.31</v>
      </c>
      <c r="D76" s="52">
        <v>1848987.31</v>
      </c>
      <c r="E76" s="52">
        <f t="shared" ref="E76" si="27">E77+E81+E83</f>
        <v>875195.97000000009</v>
      </c>
      <c r="F76" s="53">
        <f t="shared" si="10"/>
        <v>0.91525329343680684</v>
      </c>
      <c r="G76" s="53">
        <f t="shared" si="13"/>
        <v>0.47333800792824265</v>
      </c>
    </row>
    <row r="77" spans="1:7" x14ac:dyDescent="0.25">
      <c r="A77" s="9" t="s">
        <v>39</v>
      </c>
      <c r="B77" s="4">
        <f t="shared" ref="B77" si="28">B78+B79+B80</f>
        <v>796624.5</v>
      </c>
      <c r="C77" s="4"/>
      <c r="D77" s="4"/>
      <c r="E77" s="4">
        <f t="shared" ref="E77" si="29">E78+E79+E80</f>
        <v>724844.83000000007</v>
      </c>
      <c r="F77" s="5">
        <f t="shared" si="10"/>
        <v>0.90989522667203948</v>
      </c>
      <c r="G77" s="5"/>
    </row>
    <row r="78" spans="1:7" x14ac:dyDescent="0.25">
      <c r="A78" s="12" t="s">
        <v>40</v>
      </c>
      <c r="B78" s="4">
        <v>765702.62</v>
      </c>
      <c r="C78" s="4"/>
      <c r="D78" s="4"/>
      <c r="E78" s="4">
        <v>693871.55</v>
      </c>
      <c r="F78" s="5">
        <f t="shared" si="10"/>
        <v>0.90618933757860209</v>
      </c>
      <c r="G78" s="5"/>
    </row>
    <row r="79" spans="1:7" x14ac:dyDescent="0.25">
      <c r="A79" s="12" t="s">
        <v>41</v>
      </c>
      <c r="B79" s="4">
        <v>27276.06</v>
      </c>
      <c r="C79" s="4"/>
      <c r="D79" s="4"/>
      <c r="E79" s="4">
        <v>27022.31</v>
      </c>
      <c r="F79" s="5">
        <f t="shared" si="10"/>
        <v>0.99069697016357938</v>
      </c>
      <c r="G79" s="5"/>
    </row>
    <row r="80" spans="1:7" x14ac:dyDescent="0.25">
      <c r="A80" s="12" t="s">
        <v>42</v>
      </c>
      <c r="B80" s="4">
        <v>3645.82</v>
      </c>
      <c r="C80" s="4"/>
      <c r="D80" s="4"/>
      <c r="E80" s="4">
        <v>3950.97</v>
      </c>
      <c r="F80" s="5">
        <f t="shared" si="10"/>
        <v>1.0836985918119928</v>
      </c>
      <c r="G80" s="5"/>
    </row>
    <row r="81" spans="1:7" x14ac:dyDescent="0.25">
      <c r="A81" s="9" t="s">
        <v>43</v>
      </c>
      <c r="B81" s="4">
        <f t="shared" ref="B81:E81" si="30">B82</f>
        <v>27068.21</v>
      </c>
      <c r="C81" s="4"/>
      <c r="D81" s="4"/>
      <c r="E81" s="4">
        <f t="shared" si="30"/>
        <v>30751.66</v>
      </c>
      <c r="F81" s="5">
        <f t="shared" si="10"/>
        <v>1.1360802949289961</v>
      </c>
      <c r="G81" s="5"/>
    </row>
    <row r="82" spans="1:7" x14ac:dyDescent="0.25">
      <c r="A82" s="12" t="s">
        <v>44</v>
      </c>
      <c r="B82" s="4">
        <v>27068.21</v>
      </c>
      <c r="C82" s="4"/>
      <c r="D82" s="4"/>
      <c r="E82" s="4">
        <v>30751.66</v>
      </c>
      <c r="F82" s="5">
        <f t="shared" si="10"/>
        <v>1.1360802949289961</v>
      </c>
      <c r="G82" s="5"/>
    </row>
    <row r="83" spans="1:7" x14ac:dyDescent="0.25">
      <c r="A83" s="9" t="s">
        <v>45</v>
      </c>
      <c r="B83" s="4">
        <f>B84+B85</f>
        <v>132540.91</v>
      </c>
      <c r="C83" s="4"/>
      <c r="D83" s="4"/>
      <c r="E83" s="4">
        <f>E84+E85</f>
        <v>119599.48</v>
      </c>
      <c r="F83" s="5">
        <f t="shared" si="10"/>
        <v>0.90235897731500403</v>
      </c>
      <c r="G83" s="5"/>
    </row>
    <row r="84" spans="1:7" x14ac:dyDescent="0.25">
      <c r="A84" s="12" t="s">
        <v>46</v>
      </c>
      <c r="B84" s="4">
        <v>1097.76</v>
      </c>
      <c r="C84" s="4"/>
      <c r="D84" s="4"/>
      <c r="E84" s="4">
        <v>0</v>
      </c>
      <c r="F84" s="5">
        <f t="shared" si="10"/>
        <v>0</v>
      </c>
      <c r="G84" s="5"/>
    </row>
    <row r="85" spans="1:7" x14ac:dyDescent="0.25">
      <c r="A85" s="12" t="s">
        <v>47</v>
      </c>
      <c r="B85" s="4">
        <v>131443.15</v>
      </c>
      <c r="C85" s="4"/>
      <c r="D85" s="4"/>
      <c r="E85" s="4">
        <v>119599.48</v>
      </c>
      <c r="F85" s="5">
        <f t="shared" si="10"/>
        <v>0.90989511435171788</v>
      </c>
      <c r="G85" s="5"/>
    </row>
    <row r="86" spans="1:7" x14ac:dyDescent="0.25">
      <c r="A86" s="55" t="s">
        <v>48</v>
      </c>
      <c r="B86" s="52">
        <f>B87+B92+B99+B108+B110</f>
        <v>160253.14000000001</v>
      </c>
      <c r="C86" s="52">
        <v>344837</v>
      </c>
      <c r="D86" s="52">
        <v>344837</v>
      </c>
      <c r="E86" s="52">
        <f>E87+E92+E99+E108+E110</f>
        <v>181223.33</v>
      </c>
      <c r="F86" s="53">
        <f t="shared" si="10"/>
        <v>1.1308566559132631</v>
      </c>
      <c r="G86" s="53">
        <f t="shared" si="13"/>
        <v>0.52553330994063863</v>
      </c>
    </row>
    <row r="87" spans="1:7" x14ac:dyDescent="0.25">
      <c r="A87" s="9" t="s">
        <v>49</v>
      </c>
      <c r="B87" s="4">
        <f t="shared" ref="B87" si="31">B88+B89+B90+B91</f>
        <v>38620.6</v>
      </c>
      <c r="C87" s="4"/>
      <c r="D87" s="4"/>
      <c r="E87" s="4">
        <f t="shared" ref="E87" si="32">E88+E89+E90+E91</f>
        <v>46483.119999999995</v>
      </c>
      <c r="F87" s="5">
        <f t="shared" si="10"/>
        <v>1.2035835797475958</v>
      </c>
      <c r="G87" s="5"/>
    </row>
    <row r="88" spans="1:7" x14ac:dyDescent="0.25">
      <c r="A88" s="12" t="s">
        <v>50</v>
      </c>
      <c r="B88" s="4">
        <v>2961.4</v>
      </c>
      <c r="C88" s="4"/>
      <c r="D88" s="4"/>
      <c r="E88" s="4">
        <v>3389.97</v>
      </c>
      <c r="F88" s="5">
        <f t="shared" si="10"/>
        <v>1.144718714121699</v>
      </c>
      <c r="G88" s="5"/>
    </row>
    <row r="89" spans="1:7" x14ac:dyDescent="0.25">
      <c r="A89" s="12" t="s">
        <v>51</v>
      </c>
      <c r="B89" s="4">
        <v>22297.46</v>
      </c>
      <c r="C89" s="4"/>
      <c r="D89" s="4"/>
      <c r="E89" s="4">
        <v>22858.87</v>
      </c>
      <c r="F89" s="5">
        <f t="shared" si="10"/>
        <v>1.025178204154195</v>
      </c>
      <c r="G89" s="5"/>
    </row>
    <row r="90" spans="1:7" x14ac:dyDescent="0.25">
      <c r="A90" s="12" t="s">
        <v>52</v>
      </c>
      <c r="B90" s="4">
        <v>13361.74</v>
      </c>
      <c r="C90" s="4"/>
      <c r="D90" s="4"/>
      <c r="E90" s="4">
        <v>20234.28</v>
      </c>
      <c r="F90" s="5">
        <f t="shared" si="10"/>
        <v>1.5143446886408507</v>
      </c>
      <c r="G90" s="5"/>
    </row>
    <row r="91" spans="1:7" ht="15" hidden="1" customHeight="1" x14ac:dyDescent="0.25">
      <c r="A91" s="12" t="s">
        <v>53</v>
      </c>
      <c r="B91" s="4">
        <v>0</v>
      </c>
      <c r="C91" s="4"/>
      <c r="D91" s="4"/>
      <c r="E91" s="4">
        <v>0</v>
      </c>
      <c r="F91" s="5"/>
      <c r="G91" s="5"/>
    </row>
    <row r="92" spans="1:7" x14ac:dyDescent="0.25">
      <c r="A92" s="9" t="s">
        <v>54</v>
      </c>
      <c r="B92" s="4">
        <f t="shared" ref="B92" si="33">B93+B94+B95+B96+B97+B98</f>
        <v>63473.619999999995</v>
      </c>
      <c r="C92" s="4"/>
      <c r="D92" s="4"/>
      <c r="E92" s="4">
        <f t="shared" ref="E92" si="34">E93+E94+E95+E96+E97+E98</f>
        <v>69840.83</v>
      </c>
      <c r="F92" s="5">
        <f t="shared" si="10"/>
        <v>1.1003126968337398</v>
      </c>
      <c r="G92" s="5"/>
    </row>
    <row r="93" spans="1:7" x14ac:dyDescent="0.25">
      <c r="A93" s="12" t="s">
        <v>55</v>
      </c>
      <c r="B93" s="4">
        <v>10151.77</v>
      </c>
      <c r="C93" s="4"/>
      <c r="D93" s="4"/>
      <c r="E93" s="4">
        <v>10120.4</v>
      </c>
      <c r="F93" s="5">
        <f t="shared" si="10"/>
        <v>0.99690989847090694</v>
      </c>
      <c r="G93" s="5"/>
    </row>
    <row r="94" spans="1:7" x14ac:dyDescent="0.25">
      <c r="A94" s="12" t="s">
        <v>56</v>
      </c>
      <c r="B94" s="4">
        <v>37589.269999999997</v>
      </c>
      <c r="C94" s="4"/>
      <c r="D94" s="4"/>
      <c r="E94" s="4">
        <v>32335.17</v>
      </c>
      <c r="F94" s="5">
        <f t="shared" si="10"/>
        <v>0.86022340949957266</v>
      </c>
      <c r="G94" s="5"/>
    </row>
    <row r="95" spans="1:7" x14ac:dyDescent="0.25">
      <c r="A95" s="12" t="s">
        <v>57</v>
      </c>
      <c r="B95" s="4">
        <v>14812.64</v>
      </c>
      <c r="C95" s="4"/>
      <c r="D95" s="4"/>
      <c r="E95" s="4">
        <v>26664.880000000001</v>
      </c>
      <c r="F95" s="5">
        <f t="shared" si="10"/>
        <v>1.8001436610894481</v>
      </c>
      <c r="G95" s="5"/>
    </row>
    <row r="96" spans="1:7" x14ac:dyDescent="0.25">
      <c r="A96" s="12" t="s">
        <v>58</v>
      </c>
      <c r="B96" s="4">
        <v>880.86</v>
      </c>
      <c r="C96" s="4"/>
      <c r="D96" s="4"/>
      <c r="E96" s="4">
        <v>720.38</v>
      </c>
      <c r="F96" s="5">
        <f t="shared" si="10"/>
        <v>0.81781440864609589</v>
      </c>
      <c r="G96" s="5"/>
    </row>
    <row r="97" spans="1:7" x14ac:dyDescent="0.25">
      <c r="A97" s="12" t="s">
        <v>59</v>
      </c>
      <c r="B97" s="4">
        <v>39.08</v>
      </c>
      <c r="C97" s="4"/>
      <c r="D97" s="4"/>
      <c r="E97" s="4">
        <v>0</v>
      </c>
      <c r="F97" s="5">
        <f t="shared" si="10"/>
        <v>0</v>
      </c>
      <c r="G97" s="5"/>
    </row>
    <row r="98" spans="1:7" hidden="1" x14ac:dyDescent="0.25">
      <c r="A98" s="12" t="s">
        <v>60</v>
      </c>
      <c r="B98" s="4"/>
      <c r="C98" s="4"/>
      <c r="D98" s="4"/>
      <c r="E98" s="4"/>
      <c r="F98" s="5" t="e">
        <f t="shared" si="10"/>
        <v>#DIV/0!</v>
      </c>
      <c r="G98" s="5"/>
    </row>
    <row r="99" spans="1:7" x14ac:dyDescent="0.25">
      <c r="A99" s="9" t="s">
        <v>61</v>
      </c>
      <c r="B99" s="4">
        <f t="shared" ref="B99" si="35">B100+B101+B102+B103+B104+B105+B106+B107</f>
        <v>57791.039999999994</v>
      </c>
      <c r="C99" s="4"/>
      <c r="D99" s="4"/>
      <c r="E99" s="4">
        <f t="shared" ref="E99" si="36">E100+E101+E102+E103+E104+E105+E106+E107</f>
        <v>63769.479999999996</v>
      </c>
      <c r="F99" s="5">
        <f t="shared" si="10"/>
        <v>1.1034492544172938</v>
      </c>
      <c r="G99" s="5"/>
    </row>
    <row r="100" spans="1:7" x14ac:dyDescent="0.25">
      <c r="A100" s="12" t="s">
        <v>62</v>
      </c>
      <c r="B100" s="4">
        <v>11283.7</v>
      </c>
      <c r="C100" s="4"/>
      <c r="D100" s="4"/>
      <c r="E100" s="4">
        <v>3101.71</v>
      </c>
      <c r="F100" s="5">
        <f t="shared" si="10"/>
        <v>0.27488412488811292</v>
      </c>
      <c r="G100" s="5"/>
    </row>
    <row r="101" spans="1:7" x14ac:dyDescent="0.25">
      <c r="A101" s="12" t="s">
        <v>63</v>
      </c>
      <c r="B101" s="4">
        <v>8646.56</v>
      </c>
      <c r="C101" s="4"/>
      <c r="D101" s="4"/>
      <c r="E101" s="4">
        <v>5237.04</v>
      </c>
      <c r="F101" s="5">
        <f t="shared" si="10"/>
        <v>0.60567902148368835</v>
      </c>
      <c r="G101" s="5"/>
    </row>
    <row r="102" spans="1:7" x14ac:dyDescent="0.25">
      <c r="A102" s="12" t="s">
        <v>180</v>
      </c>
      <c r="B102" s="4">
        <v>830</v>
      </c>
      <c r="C102" s="4"/>
      <c r="D102" s="4"/>
      <c r="E102" s="4">
        <v>0</v>
      </c>
      <c r="F102" s="5">
        <f t="shared" si="10"/>
        <v>0</v>
      </c>
      <c r="G102" s="5"/>
    </row>
    <row r="103" spans="1:7" x14ac:dyDescent="0.25">
      <c r="A103" s="12" t="s">
        <v>64</v>
      </c>
      <c r="B103" s="4">
        <v>6045.02</v>
      </c>
      <c r="C103" s="4"/>
      <c r="D103" s="4"/>
      <c r="E103" s="4">
        <v>7647.46</v>
      </c>
      <c r="F103" s="5">
        <f t="shared" si="10"/>
        <v>1.2650843173389004</v>
      </c>
      <c r="G103" s="5"/>
    </row>
    <row r="104" spans="1:7" x14ac:dyDescent="0.25">
      <c r="A104" s="12" t="s">
        <v>65</v>
      </c>
      <c r="B104" s="4">
        <v>2392.83</v>
      </c>
      <c r="C104" s="4"/>
      <c r="D104" s="4"/>
      <c r="E104" s="4">
        <v>4875</v>
      </c>
      <c r="F104" s="5">
        <f t="shared" si="10"/>
        <v>2.0373365429219796</v>
      </c>
      <c r="G104" s="5"/>
    </row>
    <row r="105" spans="1:7" x14ac:dyDescent="0.25">
      <c r="A105" s="12" t="s">
        <v>66</v>
      </c>
      <c r="B105" s="4">
        <v>140</v>
      </c>
      <c r="C105" s="4"/>
      <c r="D105" s="4"/>
      <c r="E105" s="4">
        <v>10380.32</v>
      </c>
      <c r="F105" s="5">
        <f t="shared" si="10"/>
        <v>74.145142857142858</v>
      </c>
      <c r="G105" s="5"/>
    </row>
    <row r="106" spans="1:7" x14ac:dyDescent="0.25">
      <c r="A106" s="12" t="s">
        <v>67</v>
      </c>
      <c r="B106" s="4">
        <v>2332.92</v>
      </c>
      <c r="C106" s="4"/>
      <c r="D106" s="4"/>
      <c r="E106" s="4">
        <v>2422.9499999999998</v>
      </c>
      <c r="F106" s="5">
        <f t="shared" si="10"/>
        <v>1.0385911218558714</v>
      </c>
      <c r="G106" s="5"/>
    </row>
    <row r="107" spans="1:7" x14ac:dyDescent="0.25">
      <c r="A107" s="12" t="s">
        <v>68</v>
      </c>
      <c r="B107" s="4">
        <v>26120.01</v>
      </c>
      <c r="C107" s="4"/>
      <c r="D107" s="4"/>
      <c r="E107" s="4">
        <v>30105</v>
      </c>
      <c r="F107" s="5">
        <f t="shared" si="10"/>
        <v>1.1525646429691261</v>
      </c>
      <c r="G107" s="5"/>
    </row>
    <row r="108" spans="1:7" hidden="1" x14ac:dyDescent="0.25">
      <c r="A108" s="9" t="s">
        <v>69</v>
      </c>
      <c r="B108" s="4">
        <f t="shared" ref="B108:E108" si="37">B109</f>
        <v>0</v>
      </c>
      <c r="C108" s="4"/>
      <c r="D108" s="4"/>
      <c r="E108" s="4">
        <f t="shared" si="37"/>
        <v>0</v>
      </c>
      <c r="F108" s="5" t="e">
        <f t="shared" si="10"/>
        <v>#DIV/0!</v>
      </c>
      <c r="G108" s="5"/>
    </row>
    <row r="109" spans="1:7" hidden="1" x14ac:dyDescent="0.25">
      <c r="A109" s="12" t="s">
        <v>70</v>
      </c>
      <c r="B109" s="4">
        <v>0</v>
      </c>
      <c r="C109" s="4"/>
      <c r="D109" s="4"/>
      <c r="E109" s="4">
        <v>0</v>
      </c>
      <c r="F109" s="5" t="e">
        <f t="shared" si="10"/>
        <v>#DIV/0!</v>
      </c>
      <c r="G109" s="5"/>
    </row>
    <row r="110" spans="1:7" x14ac:dyDescent="0.25">
      <c r="A110" s="9" t="s">
        <v>71</v>
      </c>
      <c r="B110" s="4">
        <f>B111+B112+B113+B114</f>
        <v>367.88</v>
      </c>
      <c r="C110" s="4"/>
      <c r="D110" s="4"/>
      <c r="E110" s="4">
        <f>E111+E112+E113+E114</f>
        <v>1129.8999999999999</v>
      </c>
      <c r="F110" s="5">
        <f t="shared" si="10"/>
        <v>3.0713819723822984</v>
      </c>
      <c r="G110" s="5"/>
    </row>
    <row r="111" spans="1:7" hidden="1" x14ac:dyDescent="0.25">
      <c r="A111" s="12" t="s">
        <v>72</v>
      </c>
      <c r="B111" s="4">
        <v>0</v>
      </c>
      <c r="C111" s="4"/>
      <c r="D111" s="4"/>
      <c r="E111" s="4">
        <v>0</v>
      </c>
      <c r="F111" s="5"/>
      <c r="G111" s="5"/>
    </row>
    <row r="112" spans="1:7" x14ac:dyDescent="0.25">
      <c r="A112" s="12" t="s">
        <v>73</v>
      </c>
      <c r="B112" s="4">
        <v>150</v>
      </c>
      <c r="C112" s="4"/>
      <c r="D112" s="4"/>
      <c r="E112" s="4">
        <v>165</v>
      </c>
      <c r="F112" s="5">
        <f t="shared" ref="F112:F147" si="38">E112/B112</f>
        <v>1.1000000000000001</v>
      </c>
      <c r="G112" s="5"/>
    </row>
    <row r="113" spans="1:7" x14ac:dyDescent="0.25">
      <c r="A113" s="12" t="s">
        <v>74</v>
      </c>
      <c r="B113" s="4">
        <v>103.54</v>
      </c>
      <c r="C113" s="4"/>
      <c r="D113" s="4"/>
      <c r="E113" s="4">
        <v>63.72</v>
      </c>
      <c r="F113" s="5">
        <f t="shared" si="38"/>
        <v>0.61541433262507239</v>
      </c>
      <c r="G113" s="5"/>
    </row>
    <row r="114" spans="1:7" x14ac:dyDescent="0.25">
      <c r="A114" s="12" t="s">
        <v>75</v>
      </c>
      <c r="B114" s="4">
        <v>114.34</v>
      </c>
      <c r="C114" s="4"/>
      <c r="D114" s="4"/>
      <c r="E114" s="4">
        <v>901.18</v>
      </c>
      <c r="F114" s="5">
        <f t="shared" si="38"/>
        <v>7.8815812489067687</v>
      </c>
      <c r="G114" s="5"/>
    </row>
    <row r="115" spans="1:7" x14ac:dyDescent="0.25">
      <c r="A115" s="55" t="s">
        <v>76</v>
      </c>
      <c r="B115" s="52">
        <f t="shared" ref="B115:E115" si="39">B116</f>
        <v>130.62</v>
      </c>
      <c r="C115" s="52">
        <v>210</v>
      </c>
      <c r="D115" s="52">
        <v>210</v>
      </c>
      <c r="E115" s="52">
        <f t="shared" si="39"/>
        <v>51.45</v>
      </c>
      <c r="F115" s="53">
        <f t="shared" si="38"/>
        <v>0.39389067524115756</v>
      </c>
      <c r="G115" s="53">
        <f t="shared" ref="G115:G147" si="40">E115/D115</f>
        <v>0.24500000000000002</v>
      </c>
    </row>
    <row r="116" spans="1:7" x14ac:dyDescent="0.25">
      <c r="A116" s="9" t="s">
        <v>77</v>
      </c>
      <c r="B116" s="4">
        <f t="shared" ref="B116" si="41">B117+B118</f>
        <v>130.62</v>
      </c>
      <c r="C116" s="4"/>
      <c r="D116" s="4"/>
      <c r="E116" s="4">
        <f t="shared" ref="E116" si="42">E117+E118</f>
        <v>51.45</v>
      </c>
      <c r="F116" s="5">
        <f t="shared" si="38"/>
        <v>0.39389067524115756</v>
      </c>
      <c r="G116" s="5"/>
    </row>
    <row r="117" spans="1:7" x14ac:dyDescent="0.25">
      <c r="A117" s="12" t="s">
        <v>78</v>
      </c>
      <c r="B117" s="4">
        <v>130.62</v>
      </c>
      <c r="C117" s="4"/>
      <c r="D117" s="4"/>
      <c r="E117" s="4">
        <v>51.45</v>
      </c>
      <c r="F117" s="5">
        <f t="shared" si="38"/>
        <v>0.39389067524115756</v>
      </c>
      <c r="G117" s="5"/>
    </row>
    <row r="118" spans="1:7" hidden="1" x14ac:dyDescent="0.25">
      <c r="A118" s="12" t="s">
        <v>79</v>
      </c>
      <c r="B118" s="4"/>
      <c r="C118" s="4"/>
      <c r="D118" s="4"/>
      <c r="E118" s="4"/>
      <c r="F118" s="5"/>
      <c r="G118" s="5"/>
    </row>
    <row r="119" spans="1:7" x14ac:dyDescent="0.25">
      <c r="A119" s="55" t="s">
        <v>80</v>
      </c>
      <c r="B119" s="52">
        <f t="shared" ref="B119:E120" si="43">B120</f>
        <v>131.9</v>
      </c>
      <c r="C119" s="52">
        <v>17300</v>
      </c>
      <c r="D119" s="52">
        <v>17300</v>
      </c>
      <c r="E119" s="52">
        <f t="shared" si="43"/>
        <v>260.75</v>
      </c>
      <c r="F119" s="53">
        <f t="shared" si="38"/>
        <v>1.9768764215314631</v>
      </c>
      <c r="G119" s="53">
        <f t="shared" si="40"/>
        <v>1.5072254335260115E-2</v>
      </c>
    </row>
    <row r="120" spans="1:7" x14ac:dyDescent="0.25">
      <c r="A120" s="9" t="s">
        <v>81</v>
      </c>
      <c r="B120" s="4">
        <f t="shared" si="43"/>
        <v>131.9</v>
      </c>
      <c r="C120" s="4"/>
      <c r="D120" s="4"/>
      <c r="E120" s="4">
        <f t="shared" si="43"/>
        <v>260.75</v>
      </c>
      <c r="F120" s="5">
        <f t="shared" si="38"/>
        <v>1.9768764215314631</v>
      </c>
      <c r="G120" s="5"/>
    </row>
    <row r="121" spans="1:7" x14ac:dyDescent="0.25">
      <c r="A121" s="12" t="s">
        <v>82</v>
      </c>
      <c r="B121" s="4">
        <v>131.9</v>
      </c>
      <c r="C121" s="4"/>
      <c r="D121" s="4"/>
      <c r="E121" s="4">
        <v>260.75</v>
      </c>
      <c r="F121" s="5">
        <f t="shared" si="38"/>
        <v>1.9768764215314631</v>
      </c>
      <c r="G121" s="5"/>
    </row>
    <row r="122" spans="1:7" x14ac:dyDescent="0.25">
      <c r="A122" s="55" t="s">
        <v>83</v>
      </c>
      <c r="B122" s="52">
        <f t="shared" ref="B122:E122" si="44">B123</f>
        <v>670.73</v>
      </c>
      <c r="C122" s="52">
        <v>671</v>
      </c>
      <c r="D122" s="52">
        <v>671</v>
      </c>
      <c r="E122" s="52">
        <f t="shared" si="44"/>
        <v>625.65</v>
      </c>
      <c r="F122" s="53">
        <f t="shared" si="38"/>
        <v>0.93278964710091983</v>
      </c>
      <c r="G122" s="53">
        <f t="shared" si="40"/>
        <v>0.93241430700447092</v>
      </c>
    </row>
    <row r="123" spans="1:7" x14ac:dyDescent="0.25">
      <c r="A123" s="9" t="s">
        <v>84</v>
      </c>
      <c r="B123" s="4">
        <f t="shared" ref="B123" si="45">B124+B125+B126</f>
        <v>670.73</v>
      </c>
      <c r="C123" s="4"/>
      <c r="D123" s="4"/>
      <c r="E123" s="4">
        <f t="shared" ref="E123" si="46">E124+E125+E126</f>
        <v>625.65</v>
      </c>
      <c r="F123" s="5">
        <f t="shared" si="38"/>
        <v>0.93278964710091983</v>
      </c>
      <c r="G123" s="5"/>
    </row>
    <row r="124" spans="1:7" hidden="1" x14ac:dyDescent="0.25">
      <c r="A124" s="12" t="s">
        <v>85</v>
      </c>
      <c r="B124" s="4">
        <v>0</v>
      </c>
      <c r="C124" s="4"/>
      <c r="D124" s="4"/>
      <c r="E124" s="4">
        <v>0</v>
      </c>
      <c r="F124" s="5"/>
      <c r="G124" s="5"/>
    </row>
    <row r="125" spans="1:7" x14ac:dyDescent="0.25">
      <c r="A125" s="12" t="s">
        <v>86</v>
      </c>
      <c r="B125" s="4">
        <v>670.73</v>
      </c>
      <c r="C125" s="4"/>
      <c r="D125" s="4"/>
      <c r="E125" s="4">
        <v>625.65</v>
      </c>
      <c r="F125" s="5">
        <f t="shared" si="38"/>
        <v>0.93278964710091983</v>
      </c>
      <c r="G125" s="5"/>
    </row>
    <row r="126" spans="1:7" hidden="1" x14ac:dyDescent="0.25">
      <c r="A126" s="12" t="s">
        <v>87</v>
      </c>
      <c r="B126" s="4">
        <v>0</v>
      </c>
      <c r="C126" s="4"/>
      <c r="D126" s="4"/>
      <c r="E126" s="4">
        <v>0</v>
      </c>
      <c r="F126" s="5"/>
      <c r="G126" s="5"/>
    </row>
    <row r="127" spans="1:7" s="26" customFormat="1" x14ac:dyDescent="0.25">
      <c r="A127" s="35" t="s">
        <v>88</v>
      </c>
      <c r="B127" s="36">
        <f t="shared" ref="B127:E127" si="47">B128</f>
        <v>3802.47</v>
      </c>
      <c r="C127" s="36">
        <f t="shared" si="47"/>
        <v>11870</v>
      </c>
      <c r="D127" s="36">
        <f t="shared" si="47"/>
        <v>11870</v>
      </c>
      <c r="E127" s="36">
        <f t="shared" si="47"/>
        <v>16237.23</v>
      </c>
      <c r="F127" s="37">
        <f t="shared" si="38"/>
        <v>4.2701796463877431</v>
      </c>
      <c r="G127" s="37">
        <f t="shared" si="40"/>
        <v>1.3679216512215668</v>
      </c>
    </row>
    <row r="128" spans="1:7" x14ac:dyDescent="0.25">
      <c r="A128" s="55" t="s">
        <v>89</v>
      </c>
      <c r="B128" s="52">
        <f t="shared" ref="B128" si="48">B129+B135</f>
        <v>3802.47</v>
      </c>
      <c r="C128" s="52">
        <v>11870</v>
      </c>
      <c r="D128" s="52">
        <v>11870</v>
      </c>
      <c r="E128" s="52">
        <f t="shared" ref="E128" si="49">E129+E135</f>
        <v>16237.23</v>
      </c>
      <c r="F128" s="53">
        <f t="shared" si="38"/>
        <v>4.2701796463877431</v>
      </c>
      <c r="G128" s="53">
        <f t="shared" si="40"/>
        <v>1.3679216512215668</v>
      </c>
    </row>
    <row r="129" spans="1:7" x14ac:dyDescent="0.25">
      <c r="A129" s="9" t="s">
        <v>90</v>
      </c>
      <c r="B129" s="4">
        <f t="shared" ref="B129" si="50">SUM(B130:B134)</f>
        <v>3647.5</v>
      </c>
      <c r="C129" s="4"/>
      <c r="D129" s="4"/>
      <c r="E129" s="4">
        <f t="shared" ref="E129" si="51">SUM(E130:E134)</f>
        <v>16205.439999999999</v>
      </c>
      <c r="F129" s="5">
        <f t="shared" si="38"/>
        <v>4.44288965044551</v>
      </c>
      <c r="G129" s="5"/>
    </row>
    <row r="130" spans="1:7" x14ac:dyDescent="0.25">
      <c r="A130" s="12" t="s">
        <v>91</v>
      </c>
      <c r="B130" s="4">
        <v>2255</v>
      </c>
      <c r="C130" s="4"/>
      <c r="D130" s="4"/>
      <c r="E130" s="4">
        <v>11222.5</v>
      </c>
      <c r="F130" s="5">
        <f t="shared" si="38"/>
        <v>4.9767184035476717</v>
      </c>
      <c r="G130" s="5"/>
    </row>
    <row r="131" spans="1:7" hidden="1" x14ac:dyDescent="0.25">
      <c r="A131" s="12" t="s">
        <v>92</v>
      </c>
      <c r="B131" s="4"/>
      <c r="C131" s="4"/>
      <c r="D131" s="4"/>
      <c r="E131" s="4"/>
      <c r="F131" s="5"/>
      <c r="G131" s="5"/>
    </row>
    <row r="132" spans="1:7" x14ac:dyDescent="0.25">
      <c r="A132" s="12" t="s">
        <v>93</v>
      </c>
      <c r="B132" s="4">
        <v>1042.5</v>
      </c>
      <c r="C132" s="4"/>
      <c r="D132" s="4"/>
      <c r="E132" s="4">
        <v>4353.8900000000003</v>
      </c>
      <c r="F132" s="5">
        <f t="shared" si="38"/>
        <v>4.1763932853717032</v>
      </c>
      <c r="G132" s="5"/>
    </row>
    <row r="133" spans="1:7" hidden="1" x14ac:dyDescent="0.25">
      <c r="A133" s="12" t="s">
        <v>94</v>
      </c>
      <c r="B133" s="4"/>
      <c r="C133" s="4"/>
      <c r="D133" s="4"/>
      <c r="E133" s="4"/>
      <c r="F133" s="5"/>
      <c r="G133" s="5"/>
    </row>
    <row r="134" spans="1:7" x14ac:dyDescent="0.25">
      <c r="A134" s="12" t="s">
        <v>95</v>
      </c>
      <c r="B134" s="4">
        <v>350</v>
      </c>
      <c r="C134" s="4"/>
      <c r="D134" s="4"/>
      <c r="E134" s="4">
        <v>629.04999999999995</v>
      </c>
      <c r="F134" s="5">
        <f t="shared" si="38"/>
        <v>1.7972857142857142</v>
      </c>
      <c r="G134" s="5"/>
    </row>
    <row r="135" spans="1:7" x14ac:dyDescent="0.25">
      <c r="A135" s="9" t="s">
        <v>96</v>
      </c>
      <c r="B135" s="4">
        <f t="shared" ref="B135:E135" si="52">B136</f>
        <v>154.97</v>
      </c>
      <c r="C135" s="4"/>
      <c r="D135" s="4"/>
      <c r="E135" s="4">
        <f t="shared" si="52"/>
        <v>31.79</v>
      </c>
      <c r="F135" s="5">
        <f t="shared" si="38"/>
        <v>0.20513647802800541</v>
      </c>
      <c r="G135" s="5"/>
    </row>
    <row r="136" spans="1:7" x14ac:dyDescent="0.25">
      <c r="A136" s="12" t="s">
        <v>97</v>
      </c>
      <c r="B136" s="4">
        <v>154.97</v>
      </c>
      <c r="C136" s="4"/>
      <c r="D136" s="4"/>
      <c r="E136" s="4">
        <v>31.79</v>
      </c>
      <c r="F136" s="5">
        <f t="shared" si="38"/>
        <v>0.20513647802800541</v>
      </c>
      <c r="G136" s="5"/>
    </row>
    <row r="137" spans="1:7" hidden="1" x14ac:dyDescent="0.25">
      <c r="A137" s="9" t="s">
        <v>98</v>
      </c>
      <c r="B137" s="4">
        <v>0</v>
      </c>
      <c r="C137" s="4"/>
      <c r="D137" s="4"/>
      <c r="E137" s="4">
        <v>0</v>
      </c>
      <c r="F137" s="5"/>
      <c r="G137" s="5"/>
    </row>
    <row r="138" spans="1:7" hidden="1" x14ac:dyDescent="0.25">
      <c r="A138" s="12" t="s">
        <v>99</v>
      </c>
      <c r="B138" s="4">
        <v>0</v>
      </c>
      <c r="C138" s="4"/>
      <c r="D138" s="4"/>
      <c r="E138" s="4">
        <v>0</v>
      </c>
      <c r="F138" s="5"/>
      <c r="G138" s="5"/>
    </row>
    <row r="139" spans="1:7" s="25" customFormat="1" x14ac:dyDescent="0.25">
      <c r="A139" s="35" t="s">
        <v>100</v>
      </c>
      <c r="B139" s="36">
        <f>B75+B127</f>
        <v>1121222.48</v>
      </c>
      <c r="C139" s="36">
        <f>C75+C127</f>
        <v>2223875.31</v>
      </c>
      <c r="D139" s="36">
        <f>D75+D127</f>
        <v>2223875.31</v>
      </c>
      <c r="E139" s="36">
        <f>E75+E127</f>
        <v>1073594.3799999999</v>
      </c>
      <c r="F139" s="37">
        <f t="shared" si="38"/>
        <v>0.95752127624126826</v>
      </c>
      <c r="G139" s="37">
        <f t="shared" si="40"/>
        <v>0.48275835213081253</v>
      </c>
    </row>
    <row r="140" spans="1:7" x14ac:dyDescent="0.25">
      <c r="A140" s="51" t="s">
        <v>14</v>
      </c>
      <c r="B140" s="52">
        <f>B47</f>
        <v>1010613.4099999998</v>
      </c>
      <c r="C140" s="52">
        <f>C47</f>
        <v>2205645.31</v>
      </c>
      <c r="D140" s="52">
        <f>D47</f>
        <v>2205645.31</v>
      </c>
      <c r="E140" s="52">
        <f>E47</f>
        <v>1065704.6599999999</v>
      </c>
      <c r="F140" s="53">
        <f t="shared" si="38"/>
        <v>1.0545126845288944</v>
      </c>
      <c r="G140" s="53">
        <f t="shared" si="40"/>
        <v>0.48317136720409498</v>
      </c>
    </row>
    <row r="141" spans="1:7" x14ac:dyDescent="0.25">
      <c r="A141" s="51" t="s">
        <v>37</v>
      </c>
      <c r="B141" s="52">
        <f>B75</f>
        <v>1117420.01</v>
      </c>
      <c r="C141" s="52">
        <f>C75</f>
        <v>2212005.31</v>
      </c>
      <c r="D141" s="52">
        <f>D75</f>
        <v>2212005.31</v>
      </c>
      <c r="E141" s="52">
        <f>E75</f>
        <v>1057357.1499999999</v>
      </c>
      <c r="F141" s="53">
        <f t="shared" si="38"/>
        <v>0.94624862678090027</v>
      </c>
      <c r="G141" s="53">
        <f t="shared" si="40"/>
        <v>0.4780084140033099</v>
      </c>
    </row>
    <row r="142" spans="1:7" x14ac:dyDescent="0.25">
      <c r="A142" s="51" t="s">
        <v>88</v>
      </c>
      <c r="B142" s="52">
        <f t="shared" ref="B142" si="53">B127</f>
        <v>3802.47</v>
      </c>
      <c r="C142" s="52">
        <f t="shared" ref="C142:E142" si="54">C127</f>
        <v>11870</v>
      </c>
      <c r="D142" s="52">
        <f t="shared" si="54"/>
        <v>11870</v>
      </c>
      <c r="E142" s="52">
        <f t="shared" si="54"/>
        <v>16237.23</v>
      </c>
      <c r="F142" s="53">
        <f t="shared" si="38"/>
        <v>4.2701796463877431</v>
      </c>
      <c r="G142" s="53">
        <f t="shared" si="40"/>
        <v>1.3679216512215668</v>
      </c>
    </row>
    <row r="143" spans="1:7" x14ac:dyDescent="0.25">
      <c r="A143" s="48" t="s">
        <v>101</v>
      </c>
      <c r="B143" s="49">
        <f t="shared" ref="B143" si="55">B140-B141-B142</f>
        <v>-110609.07000000021</v>
      </c>
      <c r="C143" s="49">
        <f t="shared" ref="C143:E143" si="56">C140-C141-C142</f>
        <v>-18230</v>
      </c>
      <c r="D143" s="49">
        <f t="shared" si="56"/>
        <v>-18230</v>
      </c>
      <c r="E143" s="49">
        <f t="shared" si="56"/>
        <v>-7889.7199999999903</v>
      </c>
      <c r="F143" s="50">
        <f t="shared" si="38"/>
        <v>7.1329774312359512E-2</v>
      </c>
      <c r="G143" s="50">
        <f t="shared" si="40"/>
        <v>0.43278771256171095</v>
      </c>
    </row>
    <row r="144" spans="1:7" x14ac:dyDescent="0.25">
      <c r="A144" s="2" t="s">
        <v>102</v>
      </c>
      <c r="B144" s="4">
        <f t="shared" ref="B144" si="57">B140</f>
        <v>1010613.4099999998</v>
      </c>
      <c r="C144" s="4">
        <f t="shared" ref="C144:E144" si="58">C140</f>
        <v>2205645.31</v>
      </c>
      <c r="D144" s="4">
        <f t="shared" si="58"/>
        <v>2205645.31</v>
      </c>
      <c r="E144" s="4">
        <f t="shared" si="58"/>
        <v>1065704.6599999999</v>
      </c>
      <c r="F144" s="5">
        <f t="shared" si="38"/>
        <v>1.0545126845288944</v>
      </c>
      <c r="G144" s="5">
        <f t="shared" si="40"/>
        <v>0.48317136720409498</v>
      </c>
    </row>
    <row r="145" spans="1:7" x14ac:dyDescent="0.25">
      <c r="A145" s="2" t="s">
        <v>103</v>
      </c>
      <c r="B145" s="4">
        <f t="shared" ref="B145" si="59">B141+B142</f>
        <v>1121222.48</v>
      </c>
      <c r="C145" s="4">
        <f t="shared" ref="C145:E145" si="60">C141+C142</f>
        <v>2223875.31</v>
      </c>
      <c r="D145" s="4">
        <f t="shared" si="60"/>
        <v>2223875.31</v>
      </c>
      <c r="E145" s="4">
        <f t="shared" si="60"/>
        <v>1073594.3799999999</v>
      </c>
      <c r="F145" s="5">
        <f t="shared" si="38"/>
        <v>0.95752127624126826</v>
      </c>
      <c r="G145" s="5">
        <f t="shared" si="40"/>
        <v>0.48275835213081253</v>
      </c>
    </row>
    <row r="146" spans="1:7" x14ac:dyDescent="0.25">
      <c r="A146" s="2" t="s">
        <v>104</v>
      </c>
      <c r="B146" s="4">
        <f t="shared" ref="B146" si="61">B144-B145</f>
        <v>-110609.07000000018</v>
      </c>
      <c r="C146" s="4">
        <f t="shared" ref="C146:E146" si="62">C144-C145</f>
        <v>-18230</v>
      </c>
      <c r="D146" s="4">
        <f t="shared" si="62"/>
        <v>-18230</v>
      </c>
      <c r="E146" s="4">
        <f t="shared" si="62"/>
        <v>-7889.7199999999721</v>
      </c>
      <c r="F146" s="5">
        <f t="shared" si="38"/>
        <v>7.1329774312359373E-2</v>
      </c>
      <c r="G146" s="5">
        <f t="shared" si="40"/>
        <v>0.43278771256170995</v>
      </c>
    </row>
    <row r="147" spans="1:7" x14ac:dyDescent="0.25">
      <c r="A147" s="48" t="s">
        <v>105</v>
      </c>
      <c r="B147" s="49">
        <f t="shared" ref="B147" si="63">B144-B145</f>
        <v>-110609.07000000018</v>
      </c>
      <c r="C147" s="49">
        <f t="shared" ref="C147:E147" si="64">C144-C145</f>
        <v>-18230</v>
      </c>
      <c r="D147" s="49">
        <f t="shared" si="64"/>
        <v>-18230</v>
      </c>
      <c r="E147" s="49">
        <f t="shared" si="64"/>
        <v>-7889.7199999999721</v>
      </c>
      <c r="F147" s="50">
        <f t="shared" si="38"/>
        <v>7.1329774312359373E-2</v>
      </c>
      <c r="G147" s="50">
        <f t="shared" si="40"/>
        <v>0.43278771256170995</v>
      </c>
    </row>
    <row r="149" spans="1:7" s="7" customFormat="1" ht="42" x14ac:dyDescent="0.2">
      <c r="A149" s="6" t="s">
        <v>11</v>
      </c>
      <c r="B149" s="6" t="s">
        <v>182</v>
      </c>
      <c r="C149" s="6" t="s">
        <v>194</v>
      </c>
      <c r="D149" s="6" t="s">
        <v>195</v>
      </c>
      <c r="E149" s="6" t="s">
        <v>196</v>
      </c>
      <c r="F149" s="6" t="s">
        <v>12</v>
      </c>
      <c r="G149" s="6" t="s">
        <v>13</v>
      </c>
    </row>
    <row r="150" spans="1:7" s="1" customFormat="1" ht="10.5" customHeight="1" x14ac:dyDescent="0.2">
      <c r="A150" s="3">
        <v>1</v>
      </c>
      <c r="B150" s="3">
        <v>5</v>
      </c>
      <c r="C150" s="3">
        <v>3</v>
      </c>
      <c r="D150" s="3">
        <v>4</v>
      </c>
      <c r="E150" s="3">
        <v>5</v>
      </c>
      <c r="F150" s="3" t="s">
        <v>9</v>
      </c>
      <c r="G150" s="3" t="s">
        <v>10</v>
      </c>
    </row>
    <row r="151" spans="1:7" s="26" customFormat="1" x14ac:dyDescent="0.25">
      <c r="A151" s="35" t="s">
        <v>150</v>
      </c>
      <c r="B151" s="36">
        <f t="shared" ref="B151:E152" si="65">B152</f>
        <v>17017.5</v>
      </c>
      <c r="C151" s="36">
        <f t="shared" si="65"/>
        <v>18230</v>
      </c>
      <c r="D151" s="36">
        <f t="shared" si="65"/>
        <v>18230</v>
      </c>
      <c r="E151" s="36">
        <f t="shared" si="65"/>
        <v>-114280.07999999996</v>
      </c>
      <c r="F151" s="37">
        <f t="shared" ref="F151:F153" si="66">E151/B151</f>
        <v>-6.7154446892904343</v>
      </c>
      <c r="G151" s="37">
        <f t="shared" ref="G151:G155" si="67">E151/D151</f>
        <v>-6.2687921009325267</v>
      </c>
    </row>
    <row r="152" spans="1:7" x14ac:dyDescent="0.25">
      <c r="A152" s="9" t="s">
        <v>152</v>
      </c>
      <c r="B152" s="4">
        <f t="shared" si="65"/>
        <v>17017.5</v>
      </c>
      <c r="C152" s="4">
        <v>18230</v>
      </c>
      <c r="D152" s="4">
        <v>18230</v>
      </c>
      <c r="E152" s="4">
        <f>E153+E154</f>
        <v>-114280.07999999996</v>
      </c>
      <c r="F152" s="5">
        <f t="shared" si="66"/>
        <v>-6.7154446892904343</v>
      </c>
      <c r="G152" s="5">
        <f t="shared" si="67"/>
        <v>-6.2687921009325267</v>
      </c>
    </row>
    <row r="153" spans="1:7" x14ac:dyDescent="0.25">
      <c r="A153" s="12" t="s">
        <v>153</v>
      </c>
      <c r="B153" s="4">
        <v>17017.5</v>
      </c>
      <c r="C153" s="4">
        <v>18230</v>
      </c>
      <c r="D153" s="4">
        <v>18230</v>
      </c>
      <c r="E153" s="4">
        <v>0</v>
      </c>
      <c r="F153" s="5">
        <f t="shared" si="66"/>
        <v>0</v>
      </c>
      <c r="G153" s="5">
        <f t="shared" si="67"/>
        <v>0</v>
      </c>
    </row>
    <row r="154" spans="1:7" x14ac:dyDescent="0.25">
      <c r="A154" s="12" t="s">
        <v>214</v>
      </c>
      <c r="B154" s="4"/>
      <c r="C154" s="4"/>
      <c r="D154" s="4"/>
      <c r="E154" s="4">
        <v>-114280.07999999996</v>
      </c>
      <c r="F154" s="5"/>
      <c r="G154" s="5"/>
    </row>
    <row r="155" spans="1:7" s="26" customFormat="1" x14ac:dyDescent="0.25">
      <c r="A155" s="35" t="s">
        <v>151</v>
      </c>
      <c r="B155" s="36">
        <f t="shared" ref="B155" si="68">B144+B151</f>
        <v>1027630.9099999998</v>
      </c>
      <c r="C155" s="36">
        <f t="shared" ref="C155:E155" si="69">C144+C151</f>
        <v>2223875.31</v>
      </c>
      <c r="D155" s="36">
        <f t="shared" si="69"/>
        <v>2223875.31</v>
      </c>
      <c r="E155" s="36">
        <f t="shared" si="69"/>
        <v>951424.58</v>
      </c>
      <c r="F155" s="37">
        <f t="shared" ref="F155" si="70">E155/B155</f>
        <v>0.9258427035831378</v>
      </c>
      <c r="G155" s="37">
        <f t="shared" si="67"/>
        <v>0.42782280810519002</v>
      </c>
    </row>
    <row r="158" spans="1:7" x14ac:dyDescent="0.25">
      <c r="A158" s="88" t="s">
        <v>132</v>
      </c>
      <c r="B158" s="88"/>
      <c r="C158" s="88"/>
      <c r="D158" s="88"/>
      <c r="E158" s="88"/>
      <c r="F158" s="88"/>
      <c r="G158" s="88"/>
    </row>
    <row r="159" spans="1:7" s="19" customFormat="1" ht="11.25" x14ac:dyDescent="0.15"/>
    <row r="160" spans="1:7" s="21" customFormat="1" ht="45.75" customHeight="1" x14ac:dyDescent="0.15">
      <c r="A160" s="20" t="s">
        <v>11</v>
      </c>
      <c r="B160" s="6" t="s">
        <v>182</v>
      </c>
      <c r="C160" s="6" t="s">
        <v>194</v>
      </c>
      <c r="D160" s="6" t="s">
        <v>195</v>
      </c>
      <c r="E160" s="6" t="s">
        <v>196</v>
      </c>
      <c r="F160" s="20" t="s">
        <v>12</v>
      </c>
      <c r="G160" s="20" t="s">
        <v>13</v>
      </c>
    </row>
    <row r="161" spans="1:7" s="23" customFormat="1" ht="10.5" customHeight="1" x14ac:dyDescent="0.2">
      <c r="A161" s="22">
        <v>1</v>
      </c>
      <c r="B161" s="22">
        <v>5</v>
      </c>
      <c r="C161" s="22">
        <v>3</v>
      </c>
      <c r="D161" s="22">
        <v>4</v>
      </c>
      <c r="E161" s="22">
        <v>5</v>
      </c>
      <c r="F161" s="22" t="s">
        <v>9</v>
      </c>
      <c r="G161" s="22" t="s">
        <v>10</v>
      </c>
    </row>
    <row r="162" spans="1:7" s="24" customFormat="1" x14ac:dyDescent="0.25">
      <c r="A162" s="35" t="s">
        <v>148</v>
      </c>
      <c r="B162" s="36">
        <f>B163+B165+B167+B171+B179+B181</f>
        <v>1010613.41</v>
      </c>
      <c r="C162" s="36">
        <f>C163+C165+C167+C171+C179+C181</f>
        <v>2205645.31</v>
      </c>
      <c r="D162" s="36">
        <f>D163+D165+D167+D171+D179+D181</f>
        <v>2205645.31</v>
      </c>
      <c r="E162" s="36">
        <f>E163+E165+E167+E171+E179+E181</f>
        <v>1065704.6599999999</v>
      </c>
      <c r="F162" s="37">
        <f t="shared" ref="F162:F203" si="71">E162/B162</f>
        <v>1.0545126845288941</v>
      </c>
      <c r="G162" s="37">
        <f t="shared" ref="G162:G197" si="72">E162/D162</f>
        <v>0.48317136720409498</v>
      </c>
    </row>
    <row r="163" spans="1:7" x14ac:dyDescent="0.25">
      <c r="A163" s="51" t="s">
        <v>112</v>
      </c>
      <c r="B163" s="52">
        <v>3352.66</v>
      </c>
      <c r="C163" s="52">
        <v>32727.89</v>
      </c>
      <c r="D163" s="52">
        <v>32727.89</v>
      </c>
      <c r="E163" s="52">
        <v>16634.849999999999</v>
      </c>
      <c r="F163" s="53">
        <f t="shared" si="71"/>
        <v>4.9616871379740264</v>
      </c>
      <c r="G163" s="53">
        <f t="shared" si="72"/>
        <v>0.50827749665499367</v>
      </c>
    </row>
    <row r="164" spans="1:7" x14ac:dyDescent="0.25">
      <c r="A164" s="9" t="s">
        <v>113</v>
      </c>
      <c r="B164" s="4">
        <v>3352.66</v>
      </c>
      <c r="C164" s="4">
        <v>32727.89</v>
      </c>
      <c r="D164" s="4">
        <v>32727.89</v>
      </c>
      <c r="E164" s="4">
        <v>16634.849999999999</v>
      </c>
      <c r="F164" s="5">
        <f t="shared" si="71"/>
        <v>4.9616871379740264</v>
      </c>
      <c r="G164" s="5">
        <f t="shared" si="72"/>
        <v>0.50827749665499367</v>
      </c>
    </row>
    <row r="165" spans="1:7" x14ac:dyDescent="0.25">
      <c r="A165" s="51" t="s">
        <v>114</v>
      </c>
      <c r="B165" s="52">
        <v>1927.66</v>
      </c>
      <c r="C165" s="52">
        <v>1901</v>
      </c>
      <c r="D165" s="52">
        <v>1901</v>
      </c>
      <c r="E165" s="52">
        <v>1012.77</v>
      </c>
      <c r="F165" s="53">
        <f t="shared" si="71"/>
        <v>0.52538829461627046</v>
      </c>
      <c r="G165" s="53">
        <f t="shared" si="72"/>
        <v>0.53275644397685429</v>
      </c>
    </row>
    <row r="166" spans="1:7" x14ac:dyDescent="0.25">
      <c r="A166" s="9" t="s">
        <v>115</v>
      </c>
      <c r="B166" s="4">
        <v>1927.66</v>
      </c>
      <c r="C166" s="4">
        <v>1901</v>
      </c>
      <c r="D166" s="4">
        <v>1901</v>
      </c>
      <c r="E166" s="4">
        <v>1012.77</v>
      </c>
      <c r="F166" s="5">
        <f t="shared" si="71"/>
        <v>0.52538829461627046</v>
      </c>
      <c r="G166" s="5">
        <f t="shared" si="72"/>
        <v>0.53275644397685429</v>
      </c>
    </row>
    <row r="167" spans="1:7" x14ac:dyDescent="0.25">
      <c r="A167" s="51" t="s">
        <v>116</v>
      </c>
      <c r="B167" s="52">
        <v>90997.97</v>
      </c>
      <c r="C167" s="52">
        <v>183400</v>
      </c>
      <c r="D167" s="52">
        <v>183400</v>
      </c>
      <c r="E167" s="52">
        <v>110086.71</v>
      </c>
      <c r="F167" s="53">
        <f t="shared" si="71"/>
        <v>1.2097710531344821</v>
      </c>
      <c r="G167" s="53">
        <f t="shared" si="72"/>
        <v>0.60025468920392588</v>
      </c>
    </row>
    <row r="168" spans="1:7" x14ac:dyDescent="0.25">
      <c r="A168" s="9" t="s">
        <v>117</v>
      </c>
      <c r="B168" s="4">
        <v>53697.34</v>
      </c>
      <c r="C168" s="4">
        <v>96500</v>
      </c>
      <c r="D168" s="4">
        <v>96500</v>
      </c>
      <c r="E168" s="4">
        <v>49662.77</v>
      </c>
      <c r="F168" s="5">
        <f t="shared" si="71"/>
        <v>0.92486462085458987</v>
      </c>
      <c r="G168" s="5">
        <f t="shared" si="72"/>
        <v>0.51464010362694301</v>
      </c>
    </row>
    <row r="169" spans="1:7" x14ac:dyDescent="0.25">
      <c r="A169" s="9" t="s">
        <v>118</v>
      </c>
      <c r="B169" s="4">
        <v>37300.629999999997</v>
      </c>
      <c r="C169" s="4">
        <v>86900</v>
      </c>
      <c r="D169" s="4">
        <v>86900</v>
      </c>
      <c r="E169" s="4">
        <v>60423.94</v>
      </c>
      <c r="F169" s="5">
        <f t="shared" si="71"/>
        <v>1.6199174115825927</v>
      </c>
      <c r="G169" s="5">
        <f t="shared" si="72"/>
        <v>0.69532727272727279</v>
      </c>
    </row>
    <row r="170" spans="1:7" hidden="1" x14ac:dyDescent="0.25">
      <c r="A170" s="9" t="s">
        <v>119</v>
      </c>
      <c r="B170" s="4"/>
      <c r="C170" s="4"/>
      <c r="D170" s="4"/>
      <c r="E170" s="4"/>
      <c r="F170" s="5"/>
      <c r="G170" s="5"/>
    </row>
    <row r="171" spans="1:7" x14ac:dyDescent="0.25">
      <c r="A171" s="51" t="s">
        <v>120</v>
      </c>
      <c r="B171" s="52">
        <v>914335.12</v>
      </c>
      <c r="C171" s="52">
        <f>SUM(C172:C178)</f>
        <v>1987616.4200000002</v>
      </c>
      <c r="D171" s="52">
        <f t="shared" ref="D171:E171" si="73">SUM(D172:D178)</f>
        <v>1987616.4200000002</v>
      </c>
      <c r="E171" s="52">
        <f t="shared" si="73"/>
        <v>929230.83</v>
      </c>
      <c r="F171" s="53">
        <f t="shared" si="71"/>
        <v>1.0162913024712428</v>
      </c>
      <c r="G171" s="53">
        <f t="shared" si="72"/>
        <v>0.46751013960731913</v>
      </c>
    </row>
    <row r="172" spans="1:7" x14ac:dyDescent="0.25">
      <c r="A172" s="9" t="s">
        <v>215</v>
      </c>
      <c r="B172" s="4"/>
      <c r="C172" s="4">
        <v>1775469.61</v>
      </c>
      <c r="D172" s="4">
        <v>1775469.61</v>
      </c>
      <c r="E172" s="4">
        <v>840143.11</v>
      </c>
      <c r="F172" s="5"/>
      <c r="G172" s="5">
        <f t="shared" si="72"/>
        <v>0.47319486927179788</v>
      </c>
    </row>
    <row r="173" spans="1:7" x14ac:dyDescent="0.25">
      <c r="A173" s="9" t="s">
        <v>216</v>
      </c>
      <c r="B173" s="4"/>
      <c r="C173" s="4">
        <v>55000</v>
      </c>
      <c r="D173" s="4">
        <v>55000</v>
      </c>
      <c r="E173" s="4">
        <v>7736.6</v>
      </c>
      <c r="F173" s="5"/>
      <c r="G173" s="5">
        <f t="shared" si="72"/>
        <v>0.14066545454545457</v>
      </c>
    </row>
    <row r="174" spans="1:7" x14ac:dyDescent="0.25">
      <c r="A174" s="9" t="s">
        <v>217</v>
      </c>
      <c r="B174" s="4"/>
      <c r="C174" s="4">
        <v>149260</v>
      </c>
      <c r="D174" s="4">
        <v>149260</v>
      </c>
      <c r="E174" s="4">
        <v>77899.960000000006</v>
      </c>
      <c r="F174" s="5"/>
      <c r="G174" s="5">
        <f t="shared" si="72"/>
        <v>0.52190781187190138</v>
      </c>
    </row>
    <row r="175" spans="1:7" x14ac:dyDescent="0.25">
      <c r="A175" s="9" t="s">
        <v>218</v>
      </c>
      <c r="B175" s="4"/>
      <c r="C175" s="4">
        <v>7886.81</v>
      </c>
      <c r="D175" s="4">
        <v>7886.81</v>
      </c>
      <c r="E175" s="4">
        <v>3451.16</v>
      </c>
      <c r="F175" s="5"/>
      <c r="G175" s="5">
        <f t="shared" si="72"/>
        <v>0.43758629915009994</v>
      </c>
    </row>
    <row r="176" spans="1:7" x14ac:dyDescent="0.25">
      <c r="A176" s="9" t="s">
        <v>121</v>
      </c>
      <c r="B176" s="4">
        <v>3413.66</v>
      </c>
      <c r="C176" s="4"/>
      <c r="D176" s="4"/>
      <c r="E176" s="4"/>
      <c r="F176" s="5"/>
      <c r="G176" s="5"/>
    </row>
    <row r="177" spans="1:7" x14ac:dyDescent="0.25">
      <c r="A177" s="9" t="s">
        <v>122</v>
      </c>
      <c r="B177" s="4">
        <v>910653.33</v>
      </c>
      <c r="C177" s="4"/>
      <c r="D177" s="4"/>
      <c r="E177" s="4"/>
      <c r="F177" s="5"/>
      <c r="G177" s="5"/>
    </row>
    <row r="178" spans="1:7" x14ac:dyDescent="0.25">
      <c r="A178" s="9" t="s">
        <v>127</v>
      </c>
      <c r="B178" s="4">
        <v>268.13</v>
      </c>
      <c r="C178" s="4"/>
      <c r="D178" s="4"/>
      <c r="E178" s="4"/>
      <c r="F178" s="5"/>
      <c r="G178" s="5"/>
    </row>
    <row r="179" spans="1:7" x14ac:dyDescent="0.25">
      <c r="A179" s="51" t="s">
        <v>123</v>
      </c>
      <c r="B179" s="52"/>
      <c r="C179" s="52"/>
      <c r="D179" s="52"/>
      <c r="E179" s="52">
        <v>5000</v>
      </c>
      <c r="F179" s="53"/>
      <c r="G179" s="53"/>
    </row>
    <row r="180" spans="1:7" x14ac:dyDescent="0.25">
      <c r="A180" s="9" t="s">
        <v>124</v>
      </c>
      <c r="B180" s="4"/>
      <c r="C180" s="4"/>
      <c r="D180" s="4"/>
      <c r="E180" s="4">
        <v>5000</v>
      </c>
      <c r="F180" s="5"/>
      <c r="G180" s="5"/>
    </row>
    <row r="181" spans="1:7" ht="30" x14ac:dyDescent="0.25">
      <c r="A181" s="54" t="s">
        <v>125</v>
      </c>
      <c r="B181" s="52"/>
      <c r="C181" s="52"/>
      <c r="D181" s="52"/>
      <c r="E181" s="52">
        <v>3739.5</v>
      </c>
      <c r="F181" s="53"/>
      <c r="G181" s="53"/>
    </row>
    <row r="182" spans="1:7" ht="30" x14ac:dyDescent="0.25">
      <c r="A182" s="14" t="s">
        <v>126</v>
      </c>
      <c r="B182" s="4"/>
      <c r="C182" s="4"/>
      <c r="D182" s="4"/>
      <c r="E182" s="4">
        <v>3739.5</v>
      </c>
      <c r="F182" s="5"/>
      <c r="G182" s="5"/>
    </row>
    <row r="183" spans="1:7" s="19" customFormat="1" x14ac:dyDescent="0.25">
      <c r="A183" s="35" t="s">
        <v>149</v>
      </c>
      <c r="B183" s="45">
        <f>B184+B186+B189+B193+B201+B204</f>
        <v>1121222.48</v>
      </c>
      <c r="C183" s="45">
        <f>C184+C186+C189+C193+C201+C204</f>
        <v>2223875.31</v>
      </c>
      <c r="D183" s="45">
        <f>D184+D186+D189+D193+D201+D204</f>
        <v>2223875.31</v>
      </c>
      <c r="E183" s="45">
        <f>E184+E186+E189+E193+E201+E204</f>
        <v>1073594.3800000001</v>
      </c>
      <c r="F183" s="46">
        <f t="shared" si="71"/>
        <v>0.95752127624126848</v>
      </c>
      <c r="G183" s="47">
        <f t="shared" si="72"/>
        <v>0.48275835213081264</v>
      </c>
    </row>
    <row r="184" spans="1:7" s="19" customFormat="1" x14ac:dyDescent="0.25">
      <c r="A184" s="51" t="s">
        <v>112</v>
      </c>
      <c r="B184" s="52">
        <v>3672.67</v>
      </c>
      <c r="C184" s="52">
        <v>32727.89</v>
      </c>
      <c r="D184" s="52">
        <v>32727.89</v>
      </c>
      <c r="E184" s="52">
        <v>17384.849999999999</v>
      </c>
      <c r="F184" s="53">
        <f t="shared" si="71"/>
        <v>4.7335725779882205</v>
      </c>
      <c r="G184" s="53">
        <f t="shared" si="72"/>
        <v>0.5311937310960162</v>
      </c>
    </row>
    <row r="185" spans="1:7" s="19" customFormat="1" x14ac:dyDescent="0.25">
      <c r="A185" s="9" t="s">
        <v>113</v>
      </c>
      <c r="B185" s="4">
        <v>3672.67</v>
      </c>
      <c r="C185" s="4">
        <v>32727.89</v>
      </c>
      <c r="D185" s="4">
        <v>32727.89</v>
      </c>
      <c r="E185" s="4">
        <v>17384.849999999999</v>
      </c>
      <c r="F185" s="5">
        <f t="shared" si="71"/>
        <v>4.7335725779882205</v>
      </c>
      <c r="G185" s="5">
        <f t="shared" si="72"/>
        <v>0.5311937310960162</v>
      </c>
    </row>
    <row r="186" spans="1:7" s="19" customFormat="1" x14ac:dyDescent="0.25">
      <c r="A186" s="51" t="s">
        <v>114</v>
      </c>
      <c r="B186" s="52">
        <v>1319.22</v>
      </c>
      <c r="C186" s="52">
        <v>1901</v>
      </c>
      <c r="D186" s="52">
        <v>1901</v>
      </c>
      <c r="E186" s="52">
        <v>5347.91</v>
      </c>
      <c r="F186" s="53">
        <f t="shared" si="71"/>
        <v>4.0538424220372642</v>
      </c>
      <c r="G186" s="53">
        <f t="shared" si="72"/>
        <v>2.8132088374539714</v>
      </c>
    </row>
    <row r="187" spans="1:7" s="19" customFormat="1" x14ac:dyDescent="0.25">
      <c r="A187" s="9" t="s">
        <v>115</v>
      </c>
      <c r="B187" s="4">
        <v>1319.22</v>
      </c>
      <c r="C187" s="4">
        <v>1901</v>
      </c>
      <c r="D187" s="4">
        <v>1901</v>
      </c>
      <c r="E187" s="4">
        <v>788.78</v>
      </c>
      <c r="F187" s="5">
        <f t="shared" si="71"/>
        <v>0.59791391883082423</v>
      </c>
      <c r="G187" s="5">
        <f t="shared" si="72"/>
        <v>0.41492898474487111</v>
      </c>
    </row>
    <row r="188" spans="1:7" s="19" customFormat="1" x14ac:dyDescent="0.25">
      <c r="A188" s="9" t="s">
        <v>219</v>
      </c>
      <c r="B188" s="4"/>
      <c r="C188" s="4"/>
      <c r="D188" s="4"/>
      <c r="E188" s="4">
        <v>4559.13</v>
      </c>
      <c r="F188" s="5"/>
      <c r="G188" s="5"/>
    </row>
    <row r="189" spans="1:7" s="19" customFormat="1" x14ac:dyDescent="0.25">
      <c r="A189" s="51" t="s">
        <v>116</v>
      </c>
      <c r="B189" s="52">
        <v>95197.79</v>
      </c>
      <c r="C189" s="52">
        <v>183400</v>
      </c>
      <c r="D189" s="52">
        <v>183400</v>
      </c>
      <c r="E189" s="52">
        <v>108483.53</v>
      </c>
      <c r="F189" s="53">
        <f t="shared" si="71"/>
        <v>1.1395593322071869</v>
      </c>
      <c r="G189" s="53">
        <f t="shared" si="72"/>
        <v>0.59151324972737185</v>
      </c>
    </row>
    <row r="190" spans="1:7" s="19" customFormat="1" x14ac:dyDescent="0.25">
      <c r="A190" s="9" t="s">
        <v>117</v>
      </c>
      <c r="B190" s="4">
        <v>54926.15</v>
      </c>
      <c r="C190" s="4">
        <v>96500</v>
      </c>
      <c r="D190" s="4">
        <v>96500</v>
      </c>
      <c r="E190" s="4">
        <v>46536.36</v>
      </c>
      <c r="F190" s="5">
        <f t="shared" si="71"/>
        <v>0.84725326643138099</v>
      </c>
      <c r="G190" s="5">
        <f t="shared" si="72"/>
        <v>0.48224207253886009</v>
      </c>
    </row>
    <row r="191" spans="1:7" s="19" customFormat="1" x14ac:dyDescent="0.25">
      <c r="A191" s="9" t="s">
        <v>118</v>
      </c>
      <c r="B191" s="4">
        <v>40271.64</v>
      </c>
      <c r="C191" s="4">
        <v>86900</v>
      </c>
      <c r="D191" s="4">
        <v>86900</v>
      </c>
      <c r="E191" s="4">
        <v>61947.17</v>
      </c>
      <c r="F191" s="5">
        <f t="shared" si="71"/>
        <v>1.5382331089570724</v>
      </c>
      <c r="G191" s="5">
        <f t="shared" si="72"/>
        <v>0.71285581127733022</v>
      </c>
    </row>
    <row r="192" spans="1:7" s="19" customFormat="1" hidden="1" x14ac:dyDescent="0.25">
      <c r="A192" s="9" t="s">
        <v>119</v>
      </c>
      <c r="B192" s="4"/>
      <c r="C192" s="4"/>
      <c r="D192" s="4"/>
      <c r="E192" s="4"/>
      <c r="F192" s="5"/>
      <c r="G192" s="5"/>
    </row>
    <row r="193" spans="1:7" s="19" customFormat="1" x14ac:dyDescent="0.25">
      <c r="A193" s="51" t="s">
        <v>120</v>
      </c>
      <c r="B193" s="52">
        <v>1018279.83</v>
      </c>
      <c r="C193" s="52">
        <v>2005846.42</v>
      </c>
      <c r="D193" s="52">
        <v>2005846.42</v>
      </c>
      <c r="E193" s="52">
        <v>936289.05</v>
      </c>
      <c r="F193" s="53">
        <f t="shared" si="71"/>
        <v>0.91948109195092287</v>
      </c>
      <c r="G193" s="53">
        <f t="shared" si="72"/>
        <v>0.4667800289515685</v>
      </c>
    </row>
    <row r="194" spans="1:7" s="19" customFormat="1" x14ac:dyDescent="0.25">
      <c r="A194" s="9" t="s">
        <v>215</v>
      </c>
      <c r="B194" s="4"/>
      <c r="C194" s="4">
        <v>1775469.61</v>
      </c>
      <c r="D194" s="4">
        <v>1775469.61</v>
      </c>
      <c r="E194" s="4">
        <v>838945.79</v>
      </c>
      <c r="F194" s="5"/>
      <c r="G194" s="5">
        <f t="shared" si="72"/>
        <v>0.47252050120981792</v>
      </c>
    </row>
    <row r="195" spans="1:7" s="19" customFormat="1" x14ac:dyDescent="0.25">
      <c r="A195" s="9" t="s">
        <v>216</v>
      </c>
      <c r="B195" s="4"/>
      <c r="C195" s="4">
        <v>73230</v>
      </c>
      <c r="D195" s="4">
        <v>73230</v>
      </c>
      <c r="E195" s="4">
        <v>27260.62</v>
      </c>
      <c r="F195" s="5"/>
      <c r="G195" s="5">
        <f t="shared" si="72"/>
        <v>0.37226027584323362</v>
      </c>
    </row>
    <row r="196" spans="1:7" s="19" customFormat="1" x14ac:dyDescent="0.25">
      <c r="A196" s="9" t="s">
        <v>217</v>
      </c>
      <c r="B196" s="4"/>
      <c r="C196" s="4">
        <v>149260</v>
      </c>
      <c r="D196" s="4">
        <v>149260</v>
      </c>
      <c r="E196" s="4">
        <v>66442.710000000006</v>
      </c>
      <c r="F196" s="5"/>
      <c r="G196" s="5">
        <f t="shared" si="72"/>
        <v>0.44514746080664619</v>
      </c>
    </row>
    <row r="197" spans="1:7" s="19" customFormat="1" x14ac:dyDescent="0.25">
      <c r="A197" s="9" t="s">
        <v>218</v>
      </c>
      <c r="B197" s="4"/>
      <c r="C197" s="4">
        <v>7886.81</v>
      </c>
      <c r="D197" s="4">
        <v>7886.81</v>
      </c>
      <c r="E197" s="4">
        <v>3639.93</v>
      </c>
      <c r="F197" s="5"/>
      <c r="G197" s="5">
        <f t="shared" si="72"/>
        <v>0.46152119805092295</v>
      </c>
    </row>
    <row r="198" spans="1:7" s="19" customFormat="1" x14ac:dyDescent="0.25">
      <c r="A198" s="9" t="s">
        <v>121</v>
      </c>
      <c r="B198" s="4">
        <v>4331.1000000000004</v>
      </c>
      <c r="C198" s="4"/>
      <c r="D198" s="4"/>
      <c r="E198" s="4"/>
      <c r="F198" s="5"/>
      <c r="G198" s="5"/>
    </row>
    <row r="199" spans="1:7" s="19" customFormat="1" x14ac:dyDescent="0.25">
      <c r="A199" s="9" t="s">
        <v>122</v>
      </c>
      <c r="B199" s="4">
        <v>999716.67</v>
      </c>
      <c r="C199" s="4"/>
      <c r="D199" s="4"/>
      <c r="E199" s="4"/>
      <c r="F199" s="5"/>
      <c r="G199" s="5"/>
    </row>
    <row r="200" spans="1:7" s="19" customFormat="1" x14ac:dyDescent="0.25">
      <c r="A200" s="9" t="s">
        <v>127</v>
      </c>
      <c r="B200" s="4">
        <v>14232.06</v>
      </c>
      <c r="C200" s="4"/>
      <c r="D200" s="4"/>
      <c r="E200" s="4"/>
      <c r="F200" s="5"/>
      <c r="G200" s="5"/>
    </row>
    <row r="201" spans="1:7" s="19" customFormat="1" x14ac:dyDescent="0.25">
      <c r="A201" s="51" t="s">
        <v>123</v>
      </c>
      <c r="B201" s="52">
        <v>2752.97</v>
      </c>
      <c r="C201" s="52"/>
      <c r="D201" s="52"/>
      <c r="E201" s="52">
        <v>5141.67</v>
      </c>
      <c r="F201" s="53">
        <f t="shared" si="71"/>
        <v>1.8676810862450373</v>
      </c>
      <c r="G201" s="53"/>
    </row>
    <row r="202" spans="1:7" s="19" customFormat="1" x14ac:dyDescent="0.25">
      <c r="A202" s="9" t="s">
        <v>124</v>
      </c>
      <c r="B202" s="4"/>
      <c r="C202" s="4"/>
      <c r="D202" s="4"/>
      <c r="E202" s="4">
        <v>4860</v>
      </c>
      <c r="F202" s="5"/>
      <c r="G202" s="5"/>
    </row>
    <row r="203" spans="1:7" s="19" customFormat="1" x14ac:dyDescent="0.25">
      <c r="A203" s="9" t="s">
        <v>128</v>
      </c>
      <c r="B203" s="4">
        <v>2752.97</v>
      </c>
      <c r="C203" s="4"/>
      <c r="D203" s="4"/>
      <c r="E203" s="4">
        <v>281.67</v>
      </c>
      <c r="F203" s="5">
        <f t="shared" si="71"/>
        <v>0.10231495439470828</v>
      </c>
      <c r="G203" s="5"/>
    </row>
    <row r="204" spans="1:7" s="19" customFormat="1" ht="30" x14ac:dyDescent="0.25">
      <c r="A204" s="54" t="s">
        <v>125</v>
      </c>
      <c r="B204" s="52">
        <f t="shared" ref="B204" si="74">B205+B206</f>
        <v>0</v>
      </c>
      <c r="C204" s="52">
        <f t="shared" ref="C204:E204" si="75">C205+C206</f>
        <v>0</v>
      </c>
      <c r="D204" s="52">
        <f t="shared" si="75"/>
        <v>0</v>
      </c>
      <c r="E204" s="52">
        <f t="shared" si="75"/>
        <v>947.37</v>
      </c>
      <c r="F204" s="53"/>
      <c r="G204" s="53"/>
    </row>
    <row r="205" spans="1:7" s="19" customFormat="1" ht="30" x14ac:dyDescent="0.25">
      <c r="A205" s="14" t="s">
        <v>126</v>
      </c>
      <c r="B205" s="4">
        <v>0</v>
      </c>
      <c r="C205" s="4">
        <v>0</v>
      </c>
      <c r="D205" s="4">
        <v>0</v>
      </c>
      <c r="E205" s="4">
        <v>0</v>
      </c>
      <c r="F205" s="5"/>
      <c r="G205" s="5"/>
    </row>
    <row r="206" spans="1:7" s="19" customFormat="1" ht="30" x14ac:dyDescent="0.25">
      <c r="A206" s="14" t="s">
        <v>129</v>
      </c>
      <c r="B206" s="4">
        <v>0</v>
      </c>
      <c r="C206" s="4">
        <v>0</v>
      </c>
      <c r="D206" s="4">
        <v>0</v>
      </c>
      <c r="E206" s="4">
        <v>947.37</v>
      </c>
      <c r="F206" s="5"/>
      <c r="G206" s="5"/>
    </row>
    <row r="208" spans="1:7" s="16" customFormat="1" ht="11.25" x14ac:dyDescent="0.15">
      <c r="A208" s="92" t="s">
        <v>106</v>
      </c>
      <c r="B208" s="92"/>
      <c r="C208" s="92"/>
      <c r="D208" s="92"/>
      <c r="E208" s="92"/>
      <c r="F208" s="92"/>
      <c r="G208" s="92"/>
    </row>
    <row r="209" spans="1:7" s="16" customFormat="1" ht="11.25" x14ac:dyDescent="0.15"/>
    <row r="210" spans="1:7" s="17" customFormat="1" ht="42.75" customHeight="1" x14ac:dyDescent="0.15">
      <c r="A210" s="6" t="s">
        <v>11</v>
      </c>
      <c r="B210" s="6" t="s">
        <v>182</v>
      </c>
      <c r="C210" s="6" t="s">
        <v>194</v>
      </c>
      <c r="D210" s="6" t="s">
        <v>195</v>
      </c>
      <c r="E210" s="6" t="s">
        <v>196</v>
      </c>
      <c r="F210" s="6" t="s">
        <v>12</v>
      </c>
      <c r="G210" s="6" t="s">
        <v>13</v>
      </c>
    </row>
    <row r="211" spans="1:7" s="17" customFormat="1" ht="10.5" x14ac:dyDescent="0.15">
      <c r="A211" s="56">
        <v>1</v>
      </c>
      <c r="B211" s="56">
        <v>5</v>
      </c>
      <c r="C211" s="56">
        <v>3</v>
      </c>
      <c r="D211" s="56">
        <v>4</v>
      </c>
      <c r="E211" s="56">
        <v>5</v>
      </c>
      <c r="F211" s="56"/>
      <c r="G211" s="56"/>
    </row>
    <row r="212" spans="1:7" s="16" customFormat="1" x14ac:dyDescent="0.25">
      <c r="A212" s="48" t="s">
        <v>107</v>
      </c>
      <c r="B212" s="49">
        <f t="shared" ref="B212:E212" si="76">B213</f>
        <v>1121222.48</v>
      </c>
      <c r="C212" s="49">
        <f t="shared" si="76"/>
        <v>2223875.31</v>
      </c>
      <c r="D212" s="49">
        <f t="shared" si="76"/>
        <v>2223875.31</v>
      </c>
      <c r="E212" s="49">
        <f t="shared" si="76"/>
        <v>1073594.3799999999</v>
      </c>
      <c r="F212" s="50">
        <f t="shared" ref="F212:F215" si="77">E212/B212</f>
        <v>0.95752127624126826</v>
      </c>
      <c r="G212" s="50">
        <f t="shared" ref="G212:G215" si="78">E212/D212</f>
        <v>0.48275835213081253</v>
      </c>
    </row>
    <row r="213" spans="1:7" s="16" customFormat="1" x14ac:dyDescent="0.25">
      <c r="A213" s="51" t="s">
        <v>108</v>
      </c>
      <c r="B213" s="52">
        <f t="shared" ref="B213" si="79">B214+B215</f>
        <v>1121222.48</v>
      </c>
      <c r="C213" s="52">
        <f t="shared" ref="C213:E213" si="80">C214+C215</f>
        <v>2223875.31</v>
      </c>
      <c r="D213" s="52">
        <f t="shared" si="80"/>
        <v>2223875.31</v>
      </c>
      <c r="E213" s="52">
        <f t="shared" si="80"/>
        <v>1073594.3799999999</v>
      </c>
      <c r="F213" s="53">
        <f t="shared" si="77"/>
        <v>0.95752127624126826</v>
      </c>
      <c r="G213" s="53">
        <f t="shared" si="78"/>
        <v>0.48275835213081253</v>
      </c>
    </row>
    <row r="214" spans="1:7" s="16" customFormat="1" x14ac:dyDescent="0.25">
      <c r="A214" s="2" t="s">
        <v>109</v>
      </c>
      <c r="B214" s="4">
        <v>1120012.48</v>
      </c>
      <c r="C214" s="4">
        <v>2220875.31</v>
      </c>
      <c r="D214" s="4">
        <v>2220875.31</v>
      </c>
      <c r="E214" s="4">
        <v>1071454.3799999999</v>
      </c>
      <c r="F214" s="5">
        <f t="shared" si="77"/>
        <v>0.95664503666959133</v>
      </c>
      <c r="G214" s="5">
        <f t="shared" si="78"/>
        <v>0.4824468871239781</v>
      </c>
    </row>
    <row r="215" spans="1:7" s="16" customFormat="1" x14ac:dyDescent="0.25">
      <c r="A215" s="2" t="s">
        <v>110</v>
      </c>
      <c r="B215" s="4">
        <v>1210</v>
      </c>
      <c r="C215" s="4">
        <v>3000</v>
      </c>
      <c r="D215" s="4">
        <v>3000</v>
      </c>
      <c r="E215" s="4">
        <v>2140</v>
      </c>
      <c r="F215" s="5">
        <f t="shared" si="77"/>
        <v>1.7685950413223142</v>
      </c>
      <c r="G215" s="5">
        <f t="shared" si="78"/>
        <v>0.71333333333333337</v>
      </c>
    </row>
  </sheetData>
  <mergeCells count="11">
    <mergeCell ref="A158:G158"/>
    <mergeCell ref="A208:G208"/>
    <mergeCell ref="A18:G18"/>
    <mergeCell ref="A26:G26"/>
    <mergeCell ref="A33:G33"/>
    <mergeCell ref="A5:G5"/>
    <mergeCell ref="A3:G3"/>
    <mergeCell ref="A1:G1"/>
    <mergeCell ref="A6:G6"/>
    <mergeCell ref="A43:G43"/>
    <mergeCell ref="A41:G41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</oddFooter>
  </headerFooter>
  <rowBreaks count="3" manualBreakCount="3">
    <brk id="40" max="6" man="1"/>
    <brk id="157" max="6" man="1"/>
    <brk id="20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7"/>
  <sheetViews>
    <sheetView showGridLines="0" showWhiteSpace="0" topLeftCell="A58" zoomScaleNormal="100" workbookViewId="0">
      <selection activeCell="A79" sqref="A79"/>
    </sheetView>
  </sheetViews>
  <sheetFormatPr defaultRowHeight="11.25" x14ac:dyDescent="0.15"/>
  <cols>
    <col min="1" max="1" width="76.7109375" style="28" customWidth="1"/>
    <col min="2" max="2" width="13.140625" style="28" customWidth="1"/>
    <col min="3" max="3" width="13.28515625" style="28" customWidth="1"/>
    <col min="4" max="4" width="13.85546875" style="28" customWidth="1"/>
    <col min="5" max="5" width="11.85546875" style="32" customWidth="1"/>
    <col min="6" max="16384" width="9.140625" style="28"/>
  </cols>
  <sheetData>
    <row r="1" spans="1:6" s="61" customFormat="1" ht="15" x14ac:dyDescent="0.25">
      <c r="A1" s="93" t="s">
        <v>193</v>
      </c>
      <c r="B1" s="94"/>
      <c r="C1" s="94"/>
      <c r="D1" s="94"/>
      <c r="E1" s="94"/>
      <c r="F1" s="60"/>
    </row>
    <row r="2" spans="1:6" s="61" customFormat="1" ht="15" x14ac:dyDescent="0.25">
      <c r="A2" s="60"/>
      <c r="B2" s="60"/>
      <c r="C2" s="60"/>
      <c r="D2" s="60"/>
      <c r="E2" s="60"/>
      <c r="F2" s="60"/>
    </row>
    <row r="3" spans="1:6" s="61" customFormat="1" ht="15" x14ac:dyDescent="0.25">
      <c r="A3" s="94" t="s">
        <v>154</v>
      </c>
      <c r="B3" s="94"/>
      <c r="C3" s="94"/>
      <c r="D3" s="94"/>
      <c r="E3" s="94"/>
      <c r="F3" s="60"/>
    </row>
    <row r="4" spans="1:6" s="61" customFormat="1" ht="15" x14ac:dyDescent="0.25">
      <c r="A4" s="60"/>
      <c r="B4" s="60"/>
      <c r="C4" s="60"/>
      <c r="D4" s="60"/>
      <c r="E4" s="60"/>
      <c r="F4" s="60"/>
    </row>
    <row r="5" spans="1:6" s="61" customFormat="1" ht="15" x14ac:dyDescent="0.25">
      <c r="A5" s="94" t="s">
        <v>155</v>
      </c>
      <c r="B5" s="94"/>
      <c r="C5" s="94"/>
      <c r="D5" s="94"/>
      <c r="E5" s="94"/>
      <c r="F5" s="60"/>
    </row>
    <row r="7" spans="1:6" s="62" customFormat="1" ht="42" x14ac:dyDescent="0.15">
      <c r="A7" s="29" t="s">
        <v>11</v>
      </c>
      <c r="B7" s="20" t="s">
        <v>194</v>
      </c>
      <c r="C7" s="20" t="s">
        <v>195</v>
      </c>
      <c r="D7" s="20" t="s">
        <v>196</v>
      </c>
      <c r="E7" s="30" t="s">
        <v>181</v>
      </c>
    </row>
    <row r="8" spans="1:6" s="31" customFormat="1" ht="10.5" x14ac:dyDescent="0.15">
      <c r="A8" s="57">
        <v>1</v>
      </c>
      <c r="B8" s="57">
        <v>2</v>
      </c>
      <c r="C8" s="57">
        <v>3</v>
      </c>
      <c r="D8" s="57">
        <v>4</v>
      </c>
      <c r="E8" s="57">
        <v>5</v>
      </c>
    </row>
    <row r="9" spans="1:6" s="62" customFormat="1" ht="12.75" x14ac:dyDescent="0.2">
      <c r="A9" s="63" t="s">
        <v>197</v>
      </c>
      <c r="B9" s="64">
        <v>2223875.31</v>
      </c>
      <c r="C9" s="64">
        <v>2223875.31</v>
      </c>
      <c r="D9" s="64">
        <v>1073594.3799999999</v>
      </c>
      <c r="E9" s="65">
        <v>48.28</v>
      </c>
    </row>
    <row r="10" spans="1:6" s="62" customFormat="1" ht="12.75" x14ac:dyDescent="0.2">
      <c r="A10" s="85" t="s">
        <v>156</v>
      </c>
      <c r="B10" s="86">
        <v>1863545</v>
      </c>
      <c r="C10" s="86">
        <v>1863545</v>
      </c>
      <c r="D10" s="86">
        <v>902504.99</v>
      </c>
      <c r="E10" s="87">
        <v>48.43</v>
      </c>
    </row>
    <row r="11" spans="1:6" s="62" customFormat="1" ht="12.75" x14ac:dyDescent="0.2">
      <c r="A11" s="63" t="s">
        <v>157</v>
      </c>
      <c r="B11" s="64">
        <v>1776045</v>
      </c>
      <c r="C11" s="64">
        <v>1776045</v>
      </c>
      <c r="D11" s="64">
        <v>870169.16</v>
      </c>
      <c r="E11" s="65">
        <v>48.99</v>
      </c>
    </row>
    <row r="12" spans="1:6" s="62" customFormat="1" ht="12.75" x14ac:dyDescent="0.2">
      <c r="A12" s="66" t="s">
        <v>159</v>
      </c>
      <c r="B12" s="65">
        <v>300</v>
      </c>
      <c r="C12" s="65">
        <v>300</v>
      </c>
      <c r="D12" s="65">
        <v>259.58</v>
      </c>
      <c r="E12" s="65">
        <v>86.53</v>
      </c>
    </row>
    <row r="13" spans="1:6" s="62" customFormat="1" ht="12.75" x14ac:dyDescent="0.2">
      <c r="A13" s="67" t="s">
        <v>48</v>
      </c>
      <c r="B13" s="65">
        <v>290</v>
      </c>
      <c r="C13" s="65">
        <v>290</v>
      </c>
      <c r="D13" s="65">
        <v>236.25</v>
      </c>
      <c r="E13" s="65">
        <v>81.47</v>
      </c>
    </row>
    <row r="14" spans="1:6" s="62" customFormat="1" ht="12.75" x14ac:dyDescent="0.2">
      <c r="A14" s="68" t="s">
        <v>57</v>
      </c>
      <c r="B14" s="69"/>
      <c r="C14" s="69"/>
      <c r="D14" s="70">
        <v>36.25</v>
      </c>
      <c r="E14" s="69"/>
    </row>
    <row r="15" spans="1:6" s="62" customFormat="1" ht="12.75" x14ac:dyDescent="0.2">
      <c r="A15" s="68" t="s">
        <v>191</v>
      </c>
      <c r="B15" s="69"/>
      <c r="C15" s="69"/>
      <c r="D15" s="70">
        <v>200</v>
      </c>
      <c r="E15" s="69"/>
    </row>
    <row r="16" spans="1:6" s="62" customFormat="1" ht="12.75" x14ac:dyDescent="0.2">
      <c r="A16" s="67" t="s">
        <v>76</v>
      </c>
      <c r="B16" s="65">
        <v>10</v>
      </c>
      <c r="C16" s="65">
        <v>10</v>
      </c>
      <c r="D16" s="65">
        <v>23.33</v>
      </c>
      <c r="E16" s="65">
        <v>233.3</v>
      </c>
    </row>
    <row r="17" spans="1:5" s="62" customFormat="1" ht="12.75" x14ac:dyDescent="0.2">
      <c r="A17" s="68" t="s">
        <v>78</v>
      </c>
      <c r="B17" s="69"/>
      <c r="C17" s="69"/>
      <c r="D17" s="70">
        <v>23.33</v>
      </c>
      <c r="E17" s="69"/>
    </row>
    <row r="18" spans="1:5" s="62" customFormat="1" ht="12.75" x14ac:dyDescent="0.2">
      <c r="A18" s="66" t="s">
        <v>186</v>
      </c>
      <c r="B18" s="65">
        <v>300</v>
      </c>
      <c r="C18" s="65">
        <v>300</v>
      </c>
      <c r="D18" s="65">
        <v>259.58</v>
      </c>
      <c r="E18" s="65">
        <v>86.53</v>
      </c>
    </row>
    <row r="19" spans="1:5" s="62" customFormat="1" ht="12.75" x14ac:dyDescent="0.2">
      <c r="A19" s="66" t="s">
        <v>160</v>
      </c>
      <c r="B19" s="64">
        <v>5000</v>
      </c>
      <c r="C19" s="64">
        <v>5000</v>
      </c>
      <c r="D19" s="63"/>
      <c r="E19" s="63"/>
    </row>
    <row r="20" spans="1:5" s="62" customFormat="1" ht="12.75" x14ac:dyDescent="0.2">
      <c r="A20" s="67" t="s">
        <v>48</v>
      </c>
      <c r="B20" s="64">
        <v>5000</v>
      </c>
      <c r="C20" s="64">
        <v>5000</v>
      </c>
      <c r="D20" s="63"/>
      <c r="E20" s="63"/>
    </row>
    <row r="21" spans="1:5" s="62" customFormat="1" ht="12.75" x14ac:dyDescent="0.2">
      <c r="A21" s="66" t="s">
        <v>187</v>
      </c>
      <c r="B21" s="64">
        <v>5000</v>
      </c>
      <c r="C21" s="64">
        <v>5000</v>
      </c>
      <c r="D21" s="63"/>
      <c r="E21" s="63"/>
    </row>
    <row r="22" spans="1:5" s="62" customFormat="1" ht="12.75" x14ac:dyDescent="0.2">
      <c r="A22" s="66" t="s">
        <v>161</v>
      </c>
      <c r="B22" s="64">
        <v>86900</v>
      </c>
      <c r="C22" s="64">
        <v>86900</v>
      </c>
      <c r="D22" s="64">
        <v>61947.17</v>
      </c>
      <c r="E22" s="65">
        <v>71.290000000000006</v>
      </c>
    </row>
    <row r="23" spans="1:5" s="62" customFormat="1" ht="12.75" x14ac:dyDescent="0.2">
      <c r="A23" s="67" t="s">
        <v>48</v>
      </c>
      <c r="B23" s="64">
        <v>86700</v>
      </c>
      <c r="C23" s="64">
        <v>86700</v>
      </c>
      <c r="D23" s="64">
        <v>61947.17</v>
      </c>
      <c r="E23" s="65">
        <v>71.45</v>
      </c>
    </row>
    <row r="24" spans="1:5" s="62" customFormat="1" ht="12.75" x14ac:dyDescent="0.2">
      <c r="A24" s="68" t="s">
        <v>50</v>
      </c>
      <c r="B24" s="69"/>
      <c r="C24" s="69"/>
      <c r="D24" s="71">
        <v>3101.97</v>
      </c>
      <c r="E24" s="69"/>
    </row>
    <row r="25" spans="1:5" s="62" customFormat="1" ht="12.75" x14ac:dyDescent="0.2">
      <c r="A25" s="68" t="s">
        <v>52</v>
      </c>
      <c r="B25" s="69"/>
      <c r="C25" s="69"/>
      <c r="D25" s="70">
        <v>193.75</v>
      </c>
      <c r="E25" s="69"/>
    </row>
    <row r="26" spans="1:5" s="62" customFormat="1" ht="12.75" x14ac:dyDescent="0.2">
      <c r="A26" s="68" t="s">
        <v>55</v>
      </c>
      <c r="B26" s="69"/>
      <c r="C26" s="69"/>
      <c r="D26" s="71">
        <v>6706.95</v>
      </c>
      <c r="E26" s="69"/>
    </row>
    <row r="27" spans="1:5" s="62" customFormat="1" ht="12.75" x14ac:dyDescent="0.2">
      <c r="A27" s="68" t="s">
        <v>57</v>
      </c>
      <c r="B27" s="69"/>
      <c r="C27" s="69"/>
      <c r="D27" s="71">
        <v>26628.63</v>
      </c>
      <c r="E27" s="69"/>
    </row>
    <row r="28" spans="1:5" s="62" customFormat="1" ht="12.75" x14ac:dyDescent="0.2">
      <c r="A28" s="68" t="s">
        <v>58</v>
      </c>
      <c r="B28" s="69"/>
      <c r="C28" s="69"/>
      <c r="D28" s="70">
        <v>720.38</v>
      </c>
      <c r="E28" s="69"/>
    </row>
    <row r="29" spans="1:5" s="62" customFormat="1" ht="12.75" x14ac:dyDescent="0.2">
      <c r="A29" s="68" t="s">
        <v>191</v>
      </c>
      <c r="B29" s="69"/>
      <c r="C29" s="69"/>
      <c r="D29" s="70">
        <v>981.71</v>
      </c>
      <c r="E29" s="69"/>
    </row>
    <row r="30" spans="1:5" s="62" customFormat="1" ht="12.75" x14ac:dyDescent="0.2">
      <c r="A30" s="68" t="s">
        <v>63</v>
      </c>
      <c r="B30" s="69"/>
      <c r="C30" s="69"/>
      <c r="D30" s="71">
        <v>5237.04</v>
      </c>
      <c r="E30" s="69"/>
    </row>
    <row r="31" spans="1:5" s="62" customFormat="1" ht="12.75" x14ac:dyDescent="0.2">
      <c r="A31" s="68" t="s">
        <v>64</v>
      </c>
      <c r="B31" s="69"/>
      <c r="C31" s="69"/>
      <c r="D31" s="71">
        <v>7647.46</v>
      </c>
      <c r="E31" s="69"/>
    </row>
    <row r="32" spans="1:5" s="62" customFormat="1" ht="12.75" x14ac:dyDescent="0.2">
      <c r="A32" s="68" t="s">
        <v>65</v>
      </c>
      <c r="B32" s="69"/>
      <c r="C32" s="69"/>
      <c r="D32" s="71">
        <v>4875</v>
      </c>
      <c r="E32" s="69"/>
    </row>
    <row r="33" spans="1:5" s="62" customFormat="1" ht="12.75" x14ac:dyDescent="0.2">
      <c r="A33" s="68" t="s">
        <v>66</v>
      </c>
      <c r="B33" s="69"/>
      <c r="C33" s="69"/>
      <c r="D33" s="70">
        <v>298.60000000000002</v>
      </c>
      <c r="E33" s="69"/>
    </row>
    <row r="34" spans="1:5" s="62" customFormat="1" ht="12.75" x14ac:dyDescent="0.2">
      <c r="A34" s="68" t="s">
        <v>67</v>
      </c>
      <c r="B34" s="69"/>
      <c r="C34" s="69"/>
      <c r="D34" s="71">
        <v>2422.9499999999998</v>
      </c>
      <c r="E34" s="69"/>
    </row>
    <row r="35" spans="1:5" s="62" customFormat="1" ht="12.75" x14ac:dyDescent="0.2">
      <c r="A35" s="68" t="s">
        <v>68</v>
      </c>
      <c r="B35" s="69"/>
      <c r="C35" s="69"/>
      <c r="D35" s="71">
        <v>2392.6999999999998</v>
      </c>
      <c r="E35" s="69"/>
    </row>
    <row r="36" spans="1:5" s="62" customFormat="1" ht="12.75" x14ac:dyDescent="0.2">
      <c r="A36" s="68" t="s">
        <v>73</v>
      </c>
      <c r="B36" s="69"/>
      <c r="C36" s="69"/>
      <c r="D36" s="70">
        <v>165</v>
      </c>
      <c r="E36" s="69"/>
    </row>
    <row r="37" spans="1:5" s="62" customFormat="1" ht="12.75" x14ac:dyDescent="0.2">
      <c r="A37" s="68" t="s">
        <v>74</v>
      </c>
      <c r="B37" s="69"/>
      <c r="C37" s="69"/>
      <c r="D37" s="70">
        <v>63.72</v>
      </c>
      <c r="E37" s="69"/>
    </row>
    <row r="38" spans="1:5" s="62" customFormat="1" ht="12.75" x14ac:dyDescent="0.2">
      <c r="A38" s="68" t="s">
        <v>75</v>
      </c>
      <c r="B38" s="69"/>
      <c r="C38" s="69"/>
      <c r="D38" s="70">
        <v>511.31</v>
      </c>
      <c r="E38" s="69"/>
    </row>
    <row r="39" spans="1:5" s="62" customFormat="1" ht="12.75" x14ac:dyDescent="0.2">
      <c r="A39" s="67" t="s">
        <v>76</v>
      </c>
      <c r="B39" s="65">
        <v>200</v>
      </c>
      <c r="C39" s="65">
        <v>200</v>
      </c>
      <c r="D39" s="63"/>
      <c r="E39" s="63"/>
    </row>
    <row r="40" spans="1:5" s="62" customFormat="1" ht="12.75" x14ac:dyDescent="0.2">
      <c r="A40" s="66" t="s">
        <v>188</v>
      </c>
      <c r="B40" s="64">
        <v>86900</v>
      </c>
      <c r="C40" s="64">
        <v>86900</v>
      </c>
      <c r="D40" s="64">
        <v>61947.17</v>
      </c>
      <c r="E40" s="65">
        <v>71.290000000000006</v>
      </c>
    </row>
    <row r="41" spans="1:5" s="62" customFormat="1" ht="12.75" x14ac:dyDescent="0.2">
      <c r="A41" s="66" t="s">
        <v>198</v>
      </c>
      <c r="B41" s="64">
        <v>1683845</v>
      </c>
      <c r="C41" s="64">
        <v>1683845</v>
      </c>
      <c r="D41" s="64">
        <v>805512.67</v>
      </c>
      <c r="E41" s="65">
        <v>47.84</v>
      </c>
    </row>
    <row r="42" spans="1:5" s="62" customFormat="1" ht="12.75" x14ac:dyDescent="0.2">
      <c r="A42" s="67" t="s">
        <v>38</v>
      </c>
      <c r="B42" s="64">
        <v>1645100</v>
      </c>
      <c r="C42" s="64">
        <v>1645100</v>
      </c>
      <c r="D42" s="64">
        <v>779520.41</v>
      </c>
      <c r="E42" s="65">
        <v>47.38</v>
      </c>
    </row>
    <row r="43" spans="1:5" s="62" customFormat="1" ht="12.75" x14ac:dyDescent="0.2">
      <c r="A43" s="68" t="s">
        <v>40</v>
      </c>
      <c r="B43" s="69"/>
      <c r="C43" s="69"/>
      <c r="D43" s="71">
        <v>615796.79</v>
      </c>
      <c r="E43" s="69"/>
    </row>
    <row r="44" spans="1:5" s="62" customFormat="1" ht="12.75" x14ac:dyDescent="0.2">
      <c r="A44" s="68" t="s">
        <v>41</v>
      </c>
      <c r="B44" s="69"/>
      <c r="C44" s="69"/>
      <c r="D44" s="71">
        <v>25804.81</v>
      </c>
      <c r="E44" s="69"/>
    </row>
    <row r="45" spans="1:5" s="62" customFormat="1" ht="12.75" x14ac:dyDescent="0.2">
      <c r="A45" s="68" t="s">
        <v>42</v>
      </c>
      <c r="B45" s="69"/>
      <c r="C45" s="69"/>
      <c r="D45" s="71">
        <v>3950.97</v>
      </c>
      <c r="E45" s="69"/>
    </row>
    <row r="46" spans="1:5" s="62" customFormat="1" ht="12.75" x14ac:dyDescent="0.2">
      <c r="A46" s="68" t="s">
        <v>44</v>
      </c>
      <c r="B46" s="69"/>
      <c r="C46" s="69"/>
      <c r="D46" s="71">
        <v>27451.66</v>
      </c>
      <c r="E46" s="69"/>
    </row>
    <row r="47" spans="1:5" s="62" customFormat="1" ht="12.75" x14ac:dyDescent="0.2">
      <c r="A47" s="68" t="s">
        <v>47</v>
      </c>
      <c r="B47" s="69"/>
      <c r="C47" s="69"/>
      <c r="D47" s="71">
        <v>106516.18</v>
      </c>
      <c r="E47" s="69"/>
    </row>
    <row r="48" spans="1:5" s="62" customFormat="1" ht="12.75" x14ac:dyDescent="0.2">
      <c r="A48" s="67" t="s">
        <v>48</v>
      </c>
      <c r="B48" s="64">
        <v>38445</v>
      </c>
      <c r="C48" s="64">
        <v>38445</v>
      </c>
      <c r="D48" s="64">
        <v>25749.56</v>
      </c>
      <c r="E48" s="65">
        <v>66.98</v>
      </c>
    </row>
    <row r="49" spans="1:5" s="62" customFormat="1" ht="12.75" x14ac:dyDescent="0.2">
      <c r="A49" s="68" t="s">
        <v>50</v>
      </c>
      <c r="B49" s="69"/>
      <c r="C49" s="69"/>
      <c r="D49" s="70">
        <v>48</v>
      </c>
      <c r="E49" s="69"/>
    </row>
    <row r="50" spans="1:5" s="62" customFormat="1" ht="12.75" x14ac:dyDescent="0.2">
      <c r="A50" s="68" t="s">
        <v>51</v>
      </c>
      <c r="B50" s="69"/>
      <c r="C50" s="69"/>
      <c r="D50" s="71">
        <v>20447.259999999998</v>
      </c>
      <c r="E50" s="69"/>
    </row>
    <row r="51" spans="1:5" s="62" customFormat="1" ht="12.75" x14ac:dyDescent="0.2">
      <c r="A51" s="68" t="s">
        <v>52</v>
      </c>
      <c r="B51" s="69"/>
      <c r="C51" s="69"/>
      <c r="D51" s="70">
        <v>375.53</v>
      </c>
      <c r="E51" s="69"/>
    </row>
    <row r="52" spans="1:5" s="62" customFormat="1" ht="12.75" x14ac:dyDescent="0.2">
      <c r="A52" s="68" t="s">
        <v>55</v>
      </c>
      <c r="B52" s="69"/>
      <c r="C52" s="69"/>
      <c r="D52" s="71">
        <v>2561.35</v>
      </c>
      <c r="E52" s="69"/>
    </row>
    <row r="53" spans="1:5" s="62" customFormat="1" ht="12.75" x14ac:dyDescent="0.2">
      <c r="A53" s="68" t="s">
        <v>56</v>
      </c>
      <c r="B53" s="69"/>
      <c r="C53" s="69"/>
      <c r="D53" s="70">
        <v>17.39</v>
      </c>
      <c r="E53" s="69"/>
    </row>
    <row r="54" spans="1:5" s="62" customFormat="1" ht="12.75" x14ac:dyDescent="0.2">
      <c r="A54" s="68" t="s">
        <v>191</v>
      </c>
      <c r="B54" s="69"/>
      <c r="C54" s="69"/>
      <c r="D54" s="70">
        <v>540</v>
      </c>
      <c r="E54" s="69"/>
    </row>
    <row r="55" spans="1:5" s="62" customFormat="1" ht="12.75" x14ac:dyDescent="0.2">
      <c r="A55" s="68" t="s">
        <v>66</v>
      </c>
      <c r="B55" s="69"/>
      <c r="C55" s="69"/>
      <c r="D55" s="71">
        <v>1500.03</v>
      </c>
      <c r="E55" s="69"/>
    </row>
    <row r="56" spans="1:5" s="62" customFormat="1" ht="12.75" x14ac:dyDescent="0.2">
      <c r="A56" s="68" t="s">
        <v>68</v>
      </c>
      <c r="B56" s="69"/>
      <c r="C56" s="69"/>
      <c r="D56" s="70">
        <v>260</v>
      </c>
      <c r="E56" s="69"/>
    </row>
    <row r="57" spans="1:5" s="62" customFormat="1" ht="14.25" customHeight="1" x14ac:dyDescent="0.2">
      <c r="A57" s="67" t="s">
        <v>80</v>
      </c>
      <c r="B57" s="65">
        <v>300</v>
      </c>
      <c r="C57" s="65">
        <v>300</v>
      </c>
      <c r="D57" s="65">
        <v>242.7</v>
      </c>
      <c r="E57" s="65">
        <v>80.900000000000006</v>
      </c>
    </row>
    <row r="58" spans="1:5" s="62" customFormat="1" ht="12.75" x14ac:dyDescent="0.2">
      <c r="A58" s="68" t="s">
        <v>82</v>
      </c>
      <c r="B58" s="69"/>
      <c r="C58" s="69"/>
      <c r="D58" s="70">
        <v>242.7</v>
      </c>
      <c r="E58" s="69"/>
    </row>
    <row r="59" spans="1:5" s="62" customFormat="1" ht="25.5" x14ac:dyDescent="0.2">
      <c r="A59" s="66" t="s">
        <v>199</v>
      </c>
      <c r="B59" s="64">
        <v>1683845</v>
      </c>
      <c r="C59" s="64">
        <v>1683845</v>
      </c>
      <c r="D59" s="64">
        <v>802813.12</v>
      </c>
      <c r="E59" s="65">
        <v>47.68</v>
      </c>
    </row>
    <row r="60" spans="1:5" s="62" customFormat="1" ht="25.5" x14ac:dyDescent="0.2">
      <c r="A60" s="66" t="s">
        <v>200</v>
      </c>
      <c r="B60" s="63"/>
      <c r="C60" s="63"/>
      <c r="D60" s="64">
        <v>2699.55</v>
      </c>
      <c r="E60" s="63"/>
    </row>
    <row r="61" spans="1:5" s="62" customFormat="1" ht="12.75" x14ac:dyDescent="0.2">
      <c r="A61" s="66" t="s">
        <v>201</v>
      </c>
      <c r="B61" s="63"/>
      <c r="C61" s="63"/>
      <c r="D61" s="65">
        <v>274.07</v>
      </c>
      <c r="E61" s="63"/>
    </row>
    <row r="62" spans="1:5" s="62" customFormat="1" ht="12.75" x14ac:dyDescent="0.2">
      <c r="A62" s="67" t="s">
        <v>48</v>
      </c>
      <c r="B62" s="63"/>
      <c r="C62" s="63"/>
      <c r="D62" s="65">
        <v>274.07</v>
      </c>
      <c r="E62" s="63"/>
    </row>
    <row r="63" spans="1:5" s="62" customFormat="1" ht="12.75" x14ac:dyDescent="0.2">
      <c r="A63" s="68" t="s">
        <v>191</v>
      </c>
      <c r="B63" s="69"/>
      <c r="C63" s="69"/>
      <c r="D63" s="70">
        <v>274.07</v>
      </c>
      <c r="E63" s="69"/>
    </row>
    <row r="64" spans="1:5" s="62" customFormat="1" ht="12.75" x14ac:dyDescent="0.2">
      <c r="A64" s="66" t="s">
        <v>202</v>
      </c>
      <c r="B64" s="63"/>
      <c r="C64" s="63"/>
      <c r="D64" s="65">
        <v>274.07</v>
      </c>
      <c r="E64" s="63"/>
    </row>
    <row r="65" spans="1:5" s="62" customFormat="1" ht="12.75" x14ac:dyDescent="0.2">
      <c r="A65" s="66" t="s">
        <v>164</v>
      </c>
      <c r="B65" s="63"/>
      <c r="C65" s="63"/>
      <c r="D65" s="64">
        <v>2000</v>
      </c>
      <c r="E65" s="63"/>
    </row>
    <row r="66" spans="1:5" s="62" customFormat="1" ht="12.75" x14ac:dyDescent="0.2">
      <c r="A66" s="67" t="s">
        <v>48</v>
      </c>
      <c r="B66" s="63"/>
      <c r="C66" s="63"/>
      <c r="D66" s="64">
        <v>2000</v>
      </c>
      <c r="E66" s="63"/>
    </row>
    <row r="67" spans="1:5" s="62" customFormat="1" ht="12.75" x14ac:dyDescent="0.2">
      <c r="A67" s="68" t="s">
        <v>68</v>
      </c>
      <c r="B67" s="69"/>
      <c r="C67" s="69"/>
      <c r="D67" s="71">
        <v>2000</v>
      </c>
      <c r="E67" s="69"/>
    </row>
    <row r="68" spans="1:5" s="62" customFormat="1" ht="12.75" x14ac:dyDescent="0.2">
      <c r="A68" s="66" t="s">
        <v>189</v>
      </c>
      <c r="B68" s="63"/>
      <c r="C68" s="63"/>
      <c r="D68" s="64">
        <v>2000</v>
      </c>
      <c r="E68" s="63"/>
    </row>
    <row r="69" spans="1:5" s="62" customFormat="1" ht="12.75" x14ac:dyDescent="0.2">
      <c r="A69" s="66" t="s">
        <v>165</v>
      </c>
      <c r="B69" s="63"/>
      <c r="C69" s="63"/>
      <c r="D69" s="65">
        <v>175.67</v>
      </c>
      <c r="E69" s="63"/>
    </row>
    <row r="70" spans="1:5" s="62" customFormat="1" ht="12.75" x14ac:dyDescent="0.2">
      <c r="A70" s="67" t="s">
        <v>48</v>
      </c>
      <c r="B70" s="63"/>
      <c r="C70" s="63"/>
      <c r="D70" s="65">
        <v>175.67</v>
      </c>
      <c r="E70" s="63"/>
    </row>
    <row r="71" spans="1:5" s="62" customFormat="1" ht="12.75" x14ac:dyDescent="0.2">
      <c r="A71" s="68" t="s">
        <v>55</v>
      </c>
      <c r="B71" s="69"/>
      <c r="C71" s="69"/>
      <c r="D71" s="70">
        <v>169.74</v>
      </c>
      <c r="E71" s="69"/>
    </row>
    <row r="72" spans="1:5" s="62" customFormat="1" ht="12.75" x14ac:dyDescent="0.2">
      <c r="A72" s="68" t="s">
        <v>191</v>
      </c>
      <c r="B72" s="69"/>
      <c r="C72" s="69"/>
      <c r="D72" s="70">
        <v>5.93</v>
      </c>
      <c r="E72" s="69"/>
    </row>
    <row r="73" spans="1:5" s="62" customFormat="1" ht="12.75" x14ac:dyDescent="0.2">
      <c r="A73" s="66" t="s">
        <v>190</v>
      </c>
      <c r="B73" s="63"/>
      <c r="C73" s="63"/>
      <c r="D73" s="65">
        <v>175.67</v>
      </c>
      <c r="E73" s="63"/>
    </row>
    <row r="74" spans="1:5" s="62" customFormat="1" ht="12.75" x14ac:dyDescent="0.2">
      <c r="A74" s="63" t="s">
        <v>166</v>
      </c>
      <c r="B74" s="64">
        <v>21000</v>
      </c>
      <c r="C74" s="64">
        <v>21000</v>
      </c>
      <c r="D74" s="65">
        <v>18.05</v>
      </c>
      <c r="E74" s="65">
        <v>0.09</v>
      </c>
    </row>
    <row r="75" spans="1:5" s="62" customFormat="1" ht="12.75" x14ac:dyDescent="0.2">
      <c r="A75" s="66" t="s">
        <v>198</v>
      </c>
      <c r="B75" s="64">
        <v>21000</v>
      </c>
      <c r="C75" s="64">
        <v>21000</v>
      </c>
      <c r="D75" s="65">
        <v>18.05</v>
      </c>
      <c r="E75" s="65">
        <v>0.09</v>
      </c>
    </row>
    <row r="76" spans="1:5" s="62" customFormat="1" ht="12.75" customHeight="1" x14ac:dyDescent="0.2">
      <c r="A76" s="67" t="s">
        <v>80</v>
      </c>
      <c r="B76" s="64">
        <v>17000</v>
      </c>
      <c r="C76" s="64">
        <v>17000</v>
      </c>
      <c r="D76" s="65">
        <v>18.05</v>
      </c>
      <c r="E76" s="65">
        <v>0.11</v>
      </c>
    </row>
    <row r="77" spans="1:5" s="62" customFormat="1" ht="12.75" x14ac:dyDescent="0.2">
      <c r="A77" s="68" t="s">
        <v>82</v>
      </c>
      <c r="B77" s="69"/>
      <c r="C77" s="69"/>
      <c r="D77" s="70">
        <v>18.05</v>
      </c>
      <c r="E77" s="69"/>
    </row>
    <row r="78" spans="1:5" s="62" customFormat="1" ht="12.75" x14ac:dyDescent="0.2">
      <c r="A78" s="67" t="s">
        <v>89</v>
      </c>
      <c r="B78" s="64">
        <v>4000</v>
      </c>
      <c r="C78" s="64">
        <v>4000</v>
      </c>
      <c r="D78" s="63"/>
      <c r="E78" s="63"/>
    </row>
    <row r="79" spans="1:5" s="62" customFormat="1" ht="25.5" x14ac:dyDescent="0.2">
      <c r="A79" s="66" t="s">
        <v>199</v>
      </c>
      <c r="B79" s="64">
        <v>21000</v>
      </c>
      <c r="C79" s="64">
        <v>21000</v>
      </c>
      <c r="D79" s="65">
        <v>18.05</v>
      </c>
      <c r="E79" s="65">
        <v>0.09</v>
      </c>
    </row>
    <row r="80" spans="1:5" s="62" customFormat="1" ht="12.75" x14ac:dyDescent="0.2">
      <c r="A80" s="63" t="s">
        <v>167</v>
      </c>
      <c r="B80" s="64">
        <v>66500</v>
      </c>
      <c r="C80" s="64">
        <v>66500</v>
      </c>
      <c r="D80" s="64">
        <v>32317.78</v>
      </c>
      <c r="E80" s="65">
        <v>48.6</v>
      </c>
    </row>
    <row r="81" spans="1:5" s="62" customFormat="1" ht="12.75" x14ac:dyDescent="0.2">
      <c r="A81" s="66" t="s">
        <v>198</v>
      </c>
      <c r="B81" s="64">
        <v>66500</v>
      </c>
      <c r="C81" s="64">
        <v>66500</v>
      </c>
      <c r="D81" s="64">
        <v>32317.78</v>
      </c>
      <c r="E81" s="65">
        <v>48.6</v>
      </c>
    </row>
    <row r="82" spans="1:5" s="62" customFormat="1" ht="12.75" x14ac:dyDescent="0.2">
      <c r="A82" s="67" t="s">
        <v>48</v>
      </c>
      <c r="B82" s="64">
        <v>66500</v>
      </c>
      <c r="C82" s="64">
        <v>66500</v>
      </c>
      <c r="D82" s="64">
        <v>32317.78</v>
      </c>
      <c r="E82" s="65">
        <v>48.6</v>
      </c>
    </row>
    <row r="83" spans="1:5" s="62" customFormat="1" ht="12.75" x14ac:dyDescent="0.2">
      <c r="A83" s="68" t="s">
        <v>56</v>
      </c>
      <c r="B83" s="69"/>
      <c r="C83" s="69"/>
      <c r="D83" s="71">
        <v>32317.78</v>
      </c>
      <c r="E83" s="69"/>
    </row>
    <row r="84" spans="1:5" s="62" customFormat="1" ht="25.5" x14ac:dyDescent="0.2">
      <c r="A84" s="66" t="s">
        <v>199</v>
      </c>
      <c r="B84" s="64">
        <v>66500</v>
      </c>
      <c r="C84" s="64">
        <v>66500</v>
      </c>
      <c r="D84" s="64">
        <v>32317.78</v>
      </c>
      <c r="E84" s="65">
        <v>48.6</v>
      </c>
    </row>
    <row r="85" spans="1:5" s="62" customFormat="1" ht="12.75" x14ac:dyDescent="0.2">
      <c r="A85" s="85" t="s">
        <v>168</v>
      </c>
      <c r="B85" s="86">
        <v>351660.31</v>
      </c>
      <c r="C85" s="86">
        <v>351660.31</v>
      </c>
      <c r="D85" s="86">
        <v>154852.16</v>
      </c>
      <c r="E85" s="87">
        <v>44.03</v>
      </c>
    </row>
    <row r="86" spans="1:5" s="62" customFormat="1" ht="12.75" x14ac:dyDescent="0.2">
      <c r="A86" s="63" t="s">
        <v>169</v>
      </c>
      <c r="B86" s="64">
        <v>234260</v>
      </c>
      <c r="C86" s="64">
        <v>234260</v>
      </c>
      <c r="D86" s="64">
        <v>105941.11</v>
      </c>
      <c r="E86" s="65">
        <v>45.22</v>
      </c>
    </row>
    <row r="87" spans="1:5" s="62" customFormat="1" ht="12.75" x14ac:dyDescent="0.2">
      <c r="A87" s="66" t="s">
        <v>160</v>
      </c>
      <c r="B87" s="64">
        <v>91500</v>
      </c>
      <c r="C87" s="64">
        <v>91500</v>
      </c>
      <c r="D87" s="64">
        <v>46536.36</v>
      </c>
      <c r="E87" s="65">
        <v>50.86</v>
      </c>
    </row>
    <row r="88" spans="1:5" s="62" customFormat="1" ht="12.75" x14ac:dyDescent="0.2">
      <c r="A88" s="67" t="s">
        <v>38</v>
      </c>
      <c r="B88" s="64">
        <v>31270</v>
      </c>
      <c r="C88" s="64">
        <v>31270</v>
      </c>
      <c r="D88" s="64">
        <v>20720</v>
      </c>
      <c r="E88" s="65">
        <v>66.260000000000005</v>
      </c>
    </row>
    <row r="89" spans="1:5" s="62" customFormat="1" ht="12.75" x14ac:dyDescent="0.2">
      <c r="A89" s="68" t="s">
        <v>40</v>
      </c>
      <c r="B89" s="69"/>
      <c r="C89" s="69"/>
      <c r="D89" s="71">
        <v>20720</v>
      </c>
      <c r="E89" s="69"/>
    </row>
    <row r="90" spans="1:5" s="62" customFormat="1" ht="12.75" x14ac:dyDescent="0.2">
      <c r="A90" s="67" t="s">
        <v>48</v>
      </c>
      <c r="B90" s="64">
        <v>60230</v>
      </c>
      <c r="C90" s="64">
        <v>60230</v>
      </c>
      <c r="D90" s="64">
        <v>25788.240000000002</v>
      </c>
      <c r="E90" s="65">
        <v>42.82</v>
      </c>
    </row>
    <row r="91" spans="1:5" s="62" customFormat="1" ht="12.75" x14ac:dyDescent="0.2">
      <c r="A91" s="68" t="s">
        <v>66</v>
      </c>
      <c r="B91" s="69"/>
      <c r="C91" s="69"/>
      <c r="D91" s="70">
        <v>335.94</v>
      </c>
      <c r="E91" s="69"/>
    </row>
    <row r="92" spans="1:5" s="62" customFormat="1" ht="12.75" x14ac:dyDescent="0.2">
      <c r="A92" s="68" t="s">
        <v>68</v>
      </c>
      <c r="B92" s="69"/>
      <c r="C92" s="69"/>
      <c r="D92" s="71">
        <v>25452.3</v>
      </c>
      <c r="E92" s="69"/>
    </row>
    <row r="93" spans="1:5" s="62" customFormat="1" ht="12.75" x14ac:dyDescent="0.2">
      <c r="A93" s="67" t="s">
        <v>76</v>
      </c>
      <c r="B93" s="63"/>
      <c r="C93" s="63"/>
      <c r="D93" s="65">
        <v>28.12</v>
      </c>
      <c r="E93" s="63"/>
    </row>
    <row r="94" spans="1:5" s="62" customFormat="1" ht="12.75" x14ac:dyDescent="0.2">
      <c r="A94" s="68" t="s">
        <v>78</v>
      </c>
      <c r="B94" s="69"/>
      <c r="C94" s="69"/>
      <c r="D94" s="70">
        <v>28.12</v>
      </c>
      <c r="E94" s="69"/>
    </row>
    <row r="95" spans="1:5" s="62" customFormat="1" ht="12.75" x14ac:dyDescent="0.2">
      <c r="A95" s="66" t="s">
        <v>187</v>
      </c>
      <c r="B95" s="64">
        <v>91500</v>
      </c>
      <c r="C95" s="64">
        <v>91500</v>
      </c>
      <c r="D95" s="64">
        <v>46536.36</v>
      </c>
      <c r="E95" s="65">
        <v>50.86</v>
      </c>
    </row>
    <row r="96" spans="1:5" s="62" customFormat="1" ht="12.75" x14ac:dyDescent="0.2">
      <c r="A96" s="66" t="s">
        <v>201</v>
      </c>
      <c r="B96" s="64">
        <v>142760</v>
      </c>
      <c r="C96" s="64">
        <v>142760</v>
      </c>
      <c r="D96" s="64">
        <v>59404.75</v>
      </c>
      <c r="E96" s="65">
        <v>41.61</v>
      </c>
    </row>
    <row r="97" spans="1:5" s="62" customFormat="1" ht="12.75" x14ac:dyDescent="0.2">
      <c r="A97" s="67" t="s">
        <v>38</v>
      </c>
      <c r="B97" s="64">
        <v>135910</v>
      </c>
      <c r="C97" s="64">
        <v>135910</v>
      </c>
      <c r="D97" s="64">
        <v>57748.87</v>
      </c>
      <c r="E97" s="65">
        <v>42.49</v>
      </c>
    </row>
    <row r="98" spans="1:5" s="62" customFormat="1" ht="12.75" x14ac:dyDescent="0.2">
      <c r="A98" s="68" t="s">
        <v>40</v>
      </c>
      <c r="B98" s="69"/>
      <c r="C98" s="69"/>
      <c r="D98" s="71">
        <v>43701</v>
      </c>
      <c r="E98" s="69"/>
    </row>
    <row r="99" spans="1:5" s="62" customFormat="1" ht="12.75" x14ac:dyDescent="0.2">
      <c r="A99" s="68" t="s">
        <v>41</v>
      </c>
      <c r="B99" s="69"/>
      <c r="C99" s="69"/>
      <c r="D99" s="71">
        <v>1217.5</v>
      </c>
      <c r="E99" s="69"/>
    </row>
    <row r="100" spans="1:5" s="62" customFormat="1" ht="12.75" x14ac:dyDescent="0.2">
      <c r="A100" s="68" t="s">
        <v>44</v>
      </c>
      <c r="B100" s="69"/>
      <c r="C100" s="69"/>
      <c r="D100" s="71">
        <v>2000</v>
      </c>
      <c r="E100" s="69"/>
    </row>
    <row r="101" spans="1:5" s="62" customFormat="1" ht="12.75" x14ac:dyDescent="0.2">
      <c r="A101" s="68" t="s">
        <v>47</v>
      </c>
      <c r="B101" s="69"/>
      <c r="C101" s="69"/>
      <c r="D101" s="71">
        <v>10830.37</v>
      </c>
      <c r="E101" s="69"/>
    </row>
    <row r="102" spans="1:5" s="62" customFormat="1" ht="12.75" x14ac:dyDescent="0.2">
      <c r="A102" s="67" t="s">
        <v>48</v>
      </c>
      <c r="B102" s="64">
        <v>6850</v>
      </c>
      <c r="C102" s="64">
        <v>6850</v>
      </c>
      <c r="D102" s="64">
        <v>1655.88</v>
      </c>
      <c r="E102" s="65">
        <v>24.17</v>
      </c>
    </row>
    <row r="103" spans="1:5" s="62" customFormat="1" ht="12.75" x14ac:dyDescent="0.2">
      <c r="A103" s="68" t="s">
        <v>50</v>
      </c>
      <c r="B103" s="69"/>
      <c r="C103" s="69"/>
      <c r="D103" s="70">
        <v>60</v>
      </c>
      <c r="E103" s="69"/>
    </row>
    <row r="104" spans="1:5" s="62" customFormat="1" ht="12.75" x14ac:dyDescent="0.2">
      <c r="A104" s="68" t="s">
        <v>51</v>
      </c>
      <c r="B104" s="69"/>
      <c r="C104" s="69"/>
      <c r="D104" s="71">
        <v>1204.6099999999999</v>
      </c>
      <c r="E104" s="69"/>
    </row>
    <row r="105" spans="1:5" s="62" customFormat="1" ht="12.75" x14ac:dyDescent="0.2">
      <c r="A105" s="68" t="s">
        <v>55</v>
      </c>
      <c r="B105" s="69"/>
      <c r="C105" s="69"/>
      <c r="D105" s="70">
        <v>391.27</v>
      </c>
      <c r="E105" s="69"/>
    </row>
    <row r="106" spans="1:5" s="62" customFormat="1" ht="12.75" x14ac:dyDescent="0.2">
      <c r="A106" s="66" t="s">
        <v>203</v>
      </c>
      <c r="B106" s="64">
        <v>142760</v>
      </c>
      <c r="C106" s="64">
        <v>142760</v>
      </c>
      <c r="D106" s="64">
        <v>59404.75</v>
      </c>
      <c r="E106" s="65">
        <v>41.61</v>
      </c>
    </row>
    <row r="107" spans="1:5" s="62" customFormat="1" ht="12.75" x14ac:dyDescent="0.2">
      <c r="A107" s="63" t="s">
        <v>170</v>
      </c>
      <c r="B107" s="64">
        <v>39749.31</v>
      </c>
      <c r="C107" s="64">
        <v>39749.31</v>
      </c>
      <c r="D107" s="64">
        <v>18593.689999999999</v>
      </c>
      <c r="E107" s="65">
        <v>46.78</v>
      </c>
    </row>
    <row r="108" spans="1:5" s="62" customFormat="1" ht="12.75" x14ac:dyDescent="0.2">
      <c r="A108" s="66" t="s">
        <v>158</v>
      </c>
      <c r="B108" s="64">
        <v>28977.89</v>
      </c>
      <c r="C108" s="64">
        <v>28977.89</v>
      </c>
      <c r="D108" s="64">
        <v>14953.76</v>
      </c>
      <c r="E108" s="65">
        <v>51.6</v>
      </c>
    </row>
    <row r="109" spans="1:5" s="62" customFormat="1" ht="12.75" x14ac:dyDescent="0.2">
      <c r="A109" s="67" t="s">
        <v>38</v>
      </c>
      <c r="B109" s="64">
        <v>28977.89</v>
      </c>
      <c r="C109" s="64">
        <v>28977.89</v>
      </c>
      <c r="D109" s="64">
        <v>14953.76</v>
      </c>
      <c r="E109" s="65">
        <v>51.6</v>
      </c>
    </row>
    <row r="110" spans="1:5" s="62" customFormat="1" ht="12.75" x14ac:dyDescent="0.2">
      <c r="A110" s="68" t="s">
        <v>40</v>
      </c>
      <c r="B110" s="69"/>
      <c r="C110" s="69"/>
      <c r="D110" s="71">
        <v>13653.76</v>
      </c>
      <c r="E110" s="69"/>
    </row>
    <row r="111" spans="1:5" s="62" customFormat="1" ht="12.75" x14ac:dyDescent="0.2">
      <c r="A111" s="68" t="s">
        <v>44</v>
      </c>
      <c r="B111" s="69"/>
      <c r="C111" s="69"/>
      <c r="D111" s="71">
        <v>1300</v>
      </c>
      <c r="E111" s="69"/>
    </row>
    <row r="112" spans="1:5" s="62" customFormat="1" ht="12.75" x14ac:dyDescent="0.2">
      <c r="A112" s="66" t="s">
        <v>198</v>
      </c>
      <c r="B112" s="64">
        <v>2884.61</v>
      </c>
      <c r="C112" s="64">
        <v>2884.61</v>
      </c>
      <c r="D112" s="63"/>
      <c r="E112" s="63"/>
    </row>
    <row r="113" spans="1:5" s="62" customFormat="1" ht="12.75" x14ac:dyDescent="0.2">
      <c r="A113" s="67" t="s">
        <v>38</v>
      </c>
      <c r="B113" s="64">
        <v>2884.61</v>
      </c>
      <c r="C113" s="64">
        <v>2884.61</v>
      </c>
      <c r="D113" s="63"/>
      <c r="E113" s="63"/>
    </row>
    <row r="114" spans="1:5" s="62" customFormat="1" ht="12.75" x14ac:dyDescent="0.2">
      <c r="A114" s="66" t="s">
        <v>204</v>
      </c>
      <c r="B114" s="64">
        <v>2884.61</v>
      </c>
      <c r="C114" s="64">
        <v>2884.61</v>
      </c>
      <c r="D114" s="63"/>
      <c r="E114" s="63"/>
    </row>
    <row r="115" spans="1:5" s="62" customFormat="1" ht="12.75" x14ac:dyDescent="0.2">
      <c r="A115" s="66" t="s">
        <v>205</v>
      </c>
      <c r="B115" s="64">
        <v>7886.81</v>
      </c>
      <c r="C115" s="64">
        <v>7886.81</v>
      </c>
      <c r="D115" s="64">
        <v>3639.93</v>
      </c>
      <c r="E115" s="65">
        <v>46.15</v>
      </c>
    </row>
    <row r="116" spans="1:5" s="62" customFormat="1" ht="12.75" x14ac:dyDescent="0.2">
      <c r="A116" s="67" t="s">
        <v>38</v>
      </c>
      <c r="B116" s="64">
        <v>4844.8100000000004</v>
      </c>
      <c r="C116" s="64">
        <v>4844.8100000000004</v>
      </c>
      <c r="D116" s="64">
        <v>2252.9299999999998</v>
      </c>
      <c r="E116" s="65">
        <v>46.5</v>
      </c>
    </row>
    <row r="117" spans="1:5" s="62" customFormat="1" ht="12.75" x14ac:dyDescent="0.2">
      <c r="A117" s="68" t="s">
        <v>47</v>
      </c>
      <c r="B117" s="69"/>
      <c r="C117" s="69"/>
      <c r="D117" s="71">
        <v>2252.9299999999998</v>
      </c>
      <c r="E117" s="69"/>
    </row>
    <row r="118" spans="1:5" s="62" customFormat="1" ht="12.75" x14ac:dyDescent="0.2">
      <c r="A118" s="67" t="s">
        <v>48</v>
      </c>
      <c r="B118" s="64">
        <v>3042</v>
      </c>
      <c r="C118" s="64">
        <v>3042</v>
      </c>
      <c r="D118" s="64">
        <v>1387</v>
      </c>
      <c r="E118" s="65">
        <v>45.6</v>
      </c>
    </row>
    <row r="119" spans="1:5" s="62" customFormat="1" ht="12.75" x14ac:dyDescent="0.2">
      <c r="A119" s="68" t="s">
        <v>50</v>
      </c>
      <c r="B119" s="69"/>
      <c r="C119" s="69"/>
      <c r="D119" s="70">
        <v>180</v>
      </c>
      <c r="E119" s="69"/>
    </row>
    <row r="120" spans="1:5" s="62" customFormat="1" ht="12.75" x14ac:dyDescent="0.2">
      <c r="A120" s="68" t="s">
        <v>51</v>
      </c>
      <c r="B120" s="69"/>
      <c r="C120" s="69"/>
      <c r="D120" s="71">
        <v>1207</v>
      </c>
      <c r="E120" s="69"/>
    </row>
    <row r="121" spans="1:5" s="62" customFormat="1" ht="25.5" x14ac:dyDescent="0.2">
      <c r="A121" s="66" t="s">
        <v>206</v>
      </c>
      <c r="B121" s="64">
        <v>7886.81</v>
      </c>
      <c r="C121" s="64">
        <v>7886.81</v>
      </c>
      <c r="D121" s="64">
        <v>3639.93</v>
      </c>
      <c r="E121" s="65">
        <v>46.15</v>
      </c>
    </row>
    <row r="122" spans="1:5" s="62" customFormat="1" ht="12.75" x14ac:dyDescent="0.2">
      <c r="A122" s="63" t="s">
        <v>171</v>
      </c>
      <c r="B122" s="64">
        <v>1750</v>
      </c>
      <c r="C122" s="64">
        <v>1750</v>
      </c>
      <c r="D122" s="65">
        <v>291.08999999999997</v>
      </c>
      <c r="E122" s="65">
        <v>16.63</v>
      </c>
    </row>
    <row r="123" spans="1:5" s="62" customFormat="1" ht="12.75" x14ac:dyDescent="0.2">
      <c r="A123" s="66" t="s">
        <v>158</v>
      </c>
      <c r="B123" s="64">
        <v>1750</v>
      </c>
      <c r="C123" s="64">
        <v>1750</v>
      </c>
      <c r="D123" s="65">
        <v>291.08999999999997</v>
      </c>
      <c r="E123" s="65">
        <v>16.63</v>
      </c>
    </row>
    <row r="124" spans="1:5" s="62" customFormat="1" ht="12.75" x14ac:dyDescent="0.2">
      <c r="A124" s="67" t="s">
        <v>48</v>
      </c>
      <c r="B124" s="64">
        <v>1550</v>
      </c>
      <c r="C124" s="64">
        <v>1550</v>
      </c>
      <c r="D124" s="65">
        <v>291.08999999999997</v>
      </c>
      <c r="E124" s="65">
        <v>18.78</v>
      </c>
    </row>
    <row r="125" spans="1:5" s="62" customFormat="1" ht="12.75" x14ac:dyDescent="0.2">
      <c r="A125" s="68" t="s">
        <v>55</v>
      </c>
      <c r="B125" s="69"/>
      <c r="C125" s="69"/>
      <c r="D125" s="70">
        <v>291.08999999999997</v>
      </c>
      <c r="E125" s="69"/>
    </row>
    <row r="126" spans="1:5" s="62" customFormat="1" ht="12.75" x14ac:dyDescent="0.2">
      <c r="A126" s="67" t="s">
        <v>89</v>
      </c>
      <c r="B126" s="65">
        <v>200</v>
      </c>
      <c r="C126" s="65">
        <v>200</v>
      </c>
      <c r="D126" s="63"/>
      <c r="E126" s="63"/>
    </row>
    <row r="127" spans="1:5" s="62" customFormat="1" ht="12.75" x14ac:dyDescent="0.2">
      <c r="A127" s="72" t="s">
        <v>172</v>
      </c>
      <c r="B127" s="73">
        <v>73230</v>
      </c>
      <c r="C127" s="73">
        <v>73230</v>
      </c>
      <c r="D127" s="73">
        <v>27260.62</v>
      </c>
      <c r="E127" s="74">
        <v>37.229999999999997</v>
      </c>
    </row>
    <row r="128" spans="1:5" s="62" customFormat="1" ht="12.75" x14ac:dyDescent="0.2">
      <c r="A128" s="66" t="s">
        <v>207</v>
      </c>
      <c r="B128" s="64">
        <v>73230</v>
      </c>
      <c r="C128" s="64">
        <v>73230</v>
      </c>
      <c r="D128" s="64">
        <v>27260.62</v>
      </c>
      <c r="E128" s="65">
        <v>37.229999999999997</v>
      </c>
    </row>
    <row r="129" spans="1:5" s="62" customFormat="1" ht="12.75" x14ac:dyDescent="0.2">
      <c r="A129" s="67" t="s">
        <v>48</v>
      </c>
      <c r="B129" s="64">
        <v>73230</v>
      </c>
      <c r="C129" s="64">
        <v>73230</v>
      </c>
      <c r="D129" s="64">
        <v>27260.62</v>
      </c>
      <c r="E129" s="65">
        <v>37.229999999999997</v>
      </c>
    </row>
    <row r="130" spans="1:5" s="62" customFormat="1" ht="12.75" x14ac:dyDescent="0.2">
      <c r="A130" s="68" t="s">
        <v>52</v>
      </c>
      <c r="B130" s="69"/>
      <c r="C130" s="69"/>
      <c r="D130" s="71">
        <v>19665</v>
      </c>
      <c r="E130" s="69"/>
    </row>
    <row r="131" spans="1:5" s="62" customFormat="1" ht="12.75" x14ac:dyDescent="0.2">
      <c r="A131" s="68" t="s">
        <v>66</v>
      </c>
      <c r="B131" s="69"/>
      <c r="C131" s="69"/>
      <c r="D131" s="71">
        <v>7205.75</v>
      </c>
      <c r="E131" s="69"/>
    </row>
    <row r="132" spans="1:5" s="62" customFormat="1" ht="12.75" x14ac:dyDescent="0.2">
      <c r="A132" s="68" t="s">
        <v>75</v>
      </c>
      <c r="B132" s="69"/>
      <c r="C132" s="69"/>
      <c r="D132" s="70">
        <v>389.87</v>
      </c>
      <c r="E132" s="69"/>
    </row>
    <row r="133" spans="1:5" s="62" customFormat="1" ht="12.75" x14ac:dyDescent="0.2">
      <c r="A133" s="66" t="s">
        <v>208</v>
      </c>
      <c r="B133" s="64">
        <v>55000</v>
      </c>
      <c r="C133" s="64">
        <v>55000</v>
      </c>
      <c r="D133" s="64">
        <v>22803.67</v>
      </c>
      <c r="E133" s="65">
        <v>41.46</v>
      </c>
    </row>
    <row r="134" spans="1:5" s="62" customFormat="1" ht="12.75" x14ac:dyDescent="0.2">
      <c r="A134" s="66" t="s">
        <v>209</v>
      </c>
      <c r="B134" s="64">
        <v>18230</v>
      </c>
      <c r="C134" s="64">
        <v>18230</v>
      </c>
      <c r="D134" s="64">
        <v>4456.95</v>
      </c>
      <c r="E134" s="65">
        <v>24.45</v>
      </c>
    </row>
    <row r="135" spans="1:5" s="62" customFormat="1" ht="12.75" x14ac:dyDescent="0.2">
      <c r="A135" s="63" t="s">
        <v>173</v>
      </c>
      <c r="B135" s="64">
        <v>2000</v>
      </c>
      <c r="C135" s="64">
        <v>2000</v>
      </c>
      <c r="D135" s="64">
        <v>2140</v>
      </c>
      <c r="E135" s="65">
        <v>107</v>
      </c>
    </row>
    <row r="136" spans="1:5" s="62" customFormat="1" ht="12.75" x14ac:dyDescent="0.2">
      <c r="A136" s="66" t="s">
        <v>158</v>
      </c>
      <c r="B136" s="64">
        <v>2000</v>
      </c>
      <c r="C136" s="64">
        <v>2000</v>
      </c>
      <c r="D136" s="64">
        <v>2140</v>
      </c>
      <c r="E136" s="65">
        <v>107</v>
      </c>
    </row>
    <row r="137" spans="1:5" s="62" customFormat="1" ht="12.75" x14ac:dyDescent="0.2">
      <c r="A137" s="67" t="s">
        <v>48</v>
      </c>
      <c r="B137" s="64">
        <v>2000</v>
      </c>
      <c r="C137" s="64">
        <v>2000</v>
      </c>
      <c r="D137" s="64">
        <v>2140</v>
      </c>
      <c r="E137" s="65">
        <v>107</v>
      </c>
    </row>
    <row r="138" spans="1:5" s="62" customFormat="1" ht="12.75" x14ac:dyDescent="0.2">
      <c r="A138" s="68" t="s">
        <v>191</v>
      </c>
      <c r="B138" s="69"/>
      <c r="C138" s="69"/>
      <c r="D138" s="71">
        <v>1100</v>
      </c>
      <c r="E138" s="69"/>
    </row>
    <row r="139" spans="1:5" s="62" customFormat="1" ht="12.75" x14ac:dyDescent="0.2">
      <c r="A139" s="68" t="s">
        <v>66</v>
      </c>
      <c r="B139" s="69"/>
      <c r="C139" s="69"/>
      <c r="D139" s="71">
        <v>1040</v>
      </c>
      <c r="E139" s="69"/>
    </row>
    <row r="140" spans="1:5" s="62" customFormat="1" ht="12.75" x14ac:dyDescent="0.2">
      <c r="A140" s="63" t="s">
        <v>174</v>
      </c>
      <c r="B140" s="65">
        <v>671</v>
      </c>
      <c r="C140" s="65">
        <v>671</v>
      </c>
      <c r="D140" s="65">
        <v>625.65</v>
      </c>
      <c r="E140" s="65">
        <v>93.24</v>
      </c>
    </row>
    <row r="141" spans="1:5" s="62" customFormat="1" ht="12.75" x14ac:dyDescent="0.2">
      <c r="A141" s="66" t="s">
        <v>159</v>
      </c>
      <c r="B141" s="65">
        <v>1</v>
      </c>
      <c r="C141" s="65">
        <v>1</v>
      </c>
      <c r="D141" s="65">
        <v>0.15</v>
      </c>
      <c r="E141" s="65">
        <v>15</v>
      </c>
    </row>
    <row r="142" spans="1:5" s="62" customFormat="1" ht="12.75" x14ac:dyDescent="0.2">
      <c r="A142" s="67" t="s">
        <v>192</v>
      </c>
      <c r="B142" s="65">
        <v>1</v>
      </c>
      <c r="C142" s="65">
        <v>1</v>
      </c>
      <c r="D142" s="65">
        <v>0.15</v>
      </c>
      <c r="E142" s="65">
        <v>15</v>
      </c>
    </row>
    <row r="143" spans="1:5" s="62" customFormat="1" ht="12.75" x14ac:dyDescent="0.2">
      <c r="A143" s="68" t="s">
        <v>86</v>
      </c>
      <c r="B143" s="69"/>
      <c r="C143" s="69"/>
      <c r="D143" s="70">
        <v>0.15</v>
      </c>
      <c r="E143" s="69"/>
    </row>
    <row r="144" spans="1:5" s="62" customFormat="1" ht="12.75" x14ac:dyDescent="0.2">
      <c r="A144" s="66" t="s">
        <v>186</v>
      </c>
      <c r="B144" s="65">
        <v>1</v>
      </c>
      <c r="C144" s="65">
        <v>1</v>
      </c>
      <c r="D144" s="65">
        <v>0.15</v>
      </c>
      <c r="E144" s="65">
        <v>15</v>
      </c>
    </row>
    <row r="145" spans="1:5" s="62" customFormat="1" ht="12.75" x14ac:dyDescent="0.2">
      <c r="A145" s="66" t="s">
        <v>198</v>
      </c>
      <c r="B145" s="65">
        <v>670</v>
      </c>
      <c r="C145" s="65">
        <v>670</v>
      </c>
      <c r="D145" s="65">
        <v>625.5</v>
      </c>
      <c r="E145" s="65">
        <v>93.36</v>
      </c>
    </row>
    <row r="146" spans="1:5" s="62" customFormat="1" ht="12.75" x14ac:dyDescent="0.2">
      <c r="A146" s="67" t="s">
        <v>192</v>
      </c>
      <c r="B146" s="65">
        <v>670</v>
      </c>
      <c r="C146" s="65">
        <v>670</v>
      </c>
      <c r="D146" s="65">
        <v>625.5</v>
      </c>
      <c r="E146" s="65">
        <v>93.36</v>
      </c>
    </row>
    <row r="147" spans="1:5" s="62" customFormat="1" ht="12.75" x14ac:dyDescent="0.2">
      <c r="A147" s="68" t="s">
        <v>86</v>
      </c>
      <c r="B147" s="69"/>
      <c r="C147" s="69"/>
      <c r="D147" s="70">
        <v>625.5</v>
      </c>
      <c r="E147" s="69"/>
    </row>
    <row r="148" spans="1:5" s="62" customFormat="1" ht="25.5" x14ac:dyDescent="0.2">
      <c r="A148" s="66" t="s">
        <v>199</v>
      </c>
      <c r="B148" s="65">
        <v>670</v>
      </c>
      <c r="C148" s="65">
        <v>670</v>
      </c>
      <c r="D148" s="65">
        <v>625.5</v>
      </c>
      <c r="E148" s="65">
        <v>93.36</v>
      </c>
    </row>
    <row r="149" spans="1:5" s="62" customFormat="1" ht="12.75" x14ac:dyDescent="0.2">
      <c r="A149" s="85" t="s">
        <v>175</v>
      </c>
      <c r="B149" s="86">
        <v>1000</v>
      </c>
      <c r="C149" s="86">
        <v>1000</v>
      </c>
      <c r="D149" s="85"/>
      <c r="E149" s="85"/>
    </row>
    <row r="150" spans="1:5" s="62" customFormat="1" ht="12.75" x14ac:dyDescent="0.2">
      <c r="A150" s="63" t="s">
        <v>176</v>
      </c>
      <c r="B150" s="64">
        <v>1000</v>
      </c>
      <c r="C150" s="64">
        <v>1000</v>
      </c>
      <c r="D150" s="63"/>
      <c r="E150" s="63"/>
    </row>
    <row r="151" spans="1:5" s="62" customFormat="1" ht="12.75" x14ac:dyDescent="0.2">
      <c r="A151" s="66" t="s">
        <v>159</v>
      </c>
      <c r="B151" s="65">
        <v>200</v>
      </c>
      <c r="C151" s="65">
        <v>200</v>
      </c>
      <c r="D151" s="63"/>
      <c r="E151" s="63"/>
    </row>
    <row r="152" spans="1:5" s="62" customFormat="1" ht="12.75" x14ac:dyDescent="0.2">
      <c r="A152" s="67" t="s">
        <v>48</v>
      </c>
      <c r="B152" s="65">
        <v>200</v>
      </c>
      <c r="C152" s="65">
        <v>200</v>
      </c>
      <c r="D152" s="63"/>
      <c r="E152" s="63"/>
    </row>
    <row r="153" spans="1:5" s="62" customFormat="1" ht="12.75" x14ac:dyDescent="0.2">
      <c r="A153" s="66" t="s">
        <v>186</v>
      </c>
      <c r="B153" s="65">
        <v>200</v>
      </c>
      <c r="C153" s="65">
        <v>200</v>
      </c>
      <c r="D153" s="63"/>
      <c r="E153" s="63"/>
    </row>
    <row r="154" spans="1:5" s="62" customFormat="1" ht="12.75" x14ac:dyDescent="0.2">
      <c r="A154" s="66" t="s">
        <v>201</v>
      </c>
      <c r="B154" s="65">
        <v>800</v>
      </c>
      <c r="C154" s="65">
        <v>800</v>
      </c>
      <c r="D154" s="63"/>
      <c r="E154" s="63"/>
    </row>
    <row r="155" spans="1:5" s="62" customFormat="1" ht="12.75" x14ac:dyDescent="0.2">
      <c r="A155" s="67" t="s">
        <v>48</v>
      </c>
      <c r="B155" s="65">
        <v>800</v>
      </c>
      <c r="C155" s="65">
        <v>800</v>
      </c>
      <c r="D155" s="63"/>
      <c r="E155" s="63"/>
    </row>
    <row r="156" spans="1:5" s="62" customFormat="1" ht="12.75" x14ac:dyDescent="0.2">
      <c r="A156" s="66" t="s">
        <v>203</v>
      </c>
      <c r="B156" s="65">
        <v>800</v>
      </c>
      <c r="C156" s="65">
        <v>800</v>
      </c>
      <c r="D156" s="63"/>
      <c r="E156" s="63"/>
    </row>
    <row r="157" spans="1:5" s="62" customFormat="1" ht="12.75" x14ac:dyDescent="0.2">
      <c r="A157" s="85" t="s">
        <v>177</v>
      </c>
      <c r="B157" s="86">
        <v>7670</v>
      </c>
      <c r="C157" s="86">
        <v>7670</v>
      </c>
      <c r="D157" s="86">
        <v>16237.23</v>
      </c>
      <c r="E157" s="87">
        <v>211.7</v>
      </c>
    </row>
    <row r="158" spans="1:5" s="62" customFormat="1" ht="12.75" x14ac:dyDescent="0.2">
      <c r="A158" s="72" t="s">
        <v>178</v>
      </c>
      <c r="B158" s="73">
        <v>7670</v>
      </c>
      <c r="C158" s="73">
        <v>7670</v>
      </c>
      <c r="D158" s="73">
        <v>16237.23</v>
      </c>
      <c r="E158" s="74">
        <v>211.7</v>
      </c>
    </row>
    <row r="159" spans="1:5" s="62" customFormat="1" ht="12.75" x14ac:dyDescent="0.2">
      <c r="A159" s="66" t="s">
        <v>159</v>
      </c>
      <c r="B159" s="64">
        <v>1400</v>
      </c>
      <c r="C159" s="64">
        <v>1400</v>
      </c>
      <c r="D159" s="65">
        <v>529.04999999999995</v>
      </c>
      <c r="E159" s="65">
        <v>37.79</v>
      </c>
    </row>
    <row r="160" spans="1:5" s="62" customFormat="1" ht="12.75" x14ac:dyDescent="0.2">
      <c r="A160" s="67" t="s">
        <v>89</v>
      </c>
      <c r="B160" s="64">
        <v>1400</v>
      </c>
      <c r="C160" s="64">
        <v>1400</v>
      </c>
      <c r="D160" s="65">
        <v>529.04999999999995</v>
      </c>
      <c r="E160" s="65">
        <v>37.79</v>
      </c>
    </row>
    <row r="161" spans="1:5" s="62" customFormat="1" ht="12.75" x14ac:dyDescent="0.2">
      <c r="A161" s="68" t="s">
        <v>93</v>
      </c>
      <c r="B161" s="69"/>
      <c r="C161" s="69"/>
      <c r="D161" s="70">
        <v>340</v>
      </c>
      <c r="E161" s="69"/>
    </row>
    <row r="162" spans="1:5" s="62" customFormat="1" ht="12.75" x14ac:dyDescent="0.2">
      <c r="A162" s="68" t="s">
        <v>95</v>
      </c>
      <c r="B162" s="69"/>
      <c r="C162" s="69"/>
      <c r="D162" s="70">
        <v>189.05</v>
      </c>
      <c r="E162" s="69"/>
    </row>
    <row r="163" spans="1:5" s="62" customFormat="1" ht="12.75" x14ac:dyDescent="0.2">
      <c r="A163" s="66" t="s">
        <v>186</v>
      </c>
      <c r="B163" s="64">
        <v>1400</v>
      </c>
      <c r="C163" s="64">
        <v>1400</v>
      </c>
      <c r="D163" s="65">
        <v>529.04999999999995</v>
      </c>
      <c r="E163" s="65">
        <v>37.79</v>
      </c>
    </row>
    <row r="164" spans="1:5" s="62" customFormat="1" ht="12.75" x14ac:dyDescent="0.2">
      <c r="A164" s="66" t="s">
        <v>210</v>
      </c>
      <c r="B164" s="63"/>
      <c r="C164" s="63"/>
      <c r="D164" s="64">
        <v>4559.13</v>
      </c>
      <c r="E164" s="63"/>
    </row>
    <row r="165" spans="1:5" s="62" customFormat="1" ht="12.75" x14ac:dyDescent="0.2">
      <c r="A165" s="67" t="s">
        <v>89</v>
      </c>
      <c r="B165" s="63"/>
      <c r="C165" s="63"/>
      <c r="D165" s="64">
        <v>4559.13</v>
      </c>
      <c r="E165" s="63"/>
    </row>
    <row r="166" spans="1:5" s="62" customFormat="1" ht="12.75" x14ac:dyDescent="0.2">
      <c r="A166" s="68" t="s">
        <v>91</v>
      </c>
      <c r="B166" s="69"/>
      <c r="C166" s="69"/>
      <c r="D166" s="71">
        <v>2459.13</v>
      </c>
      <c r="E166" s="69"/>
    </row>
    <row r="167" spans="1:5" s="62" customFormat="1" ht="12.75" x14ac:dyDescent="0.2">
      <c r="A167" s="68" t="s">
        <v>93</v>
      </c>
      <c r="B167" s="69"/>
      <c r="C167" s="69"/>
      <c r="D167" s="71">
        <v>2100</v>
      </c>
      <c r="E167" s="69"/>
    </row>
    <row r="168" spans="1:5" s="62" customFormat="1" ht="12.75" x14ac:dyDescent="0.2">
      <c r="A168" s="66" t="s">
        <v>211</v>
      </c>
      <c r="B168" s="63"/>
      <c r="C168" s="63"/>
      <c r="D168" s="64">
        <v>4559.13</v>
      </c>
      <c r="E168" s="63"/>
    </row>
    <row r="169" spans="1:5" s="62" customFormat="1" ht="12.75" x14ac:dyDescent="0.2">
      <c r="A169" s="66" t="s">
        <v>198</v>
      </c>
      <c r="B169" s="65">
        <v>570</v>
      </c>
      <c r="C169" s="65">
        <v>570</v>
      </c>
      <c r="D169" s="65">
        <v>471.79</v>
      </c>
      <c r="E169" s="65">
        <v>82.77</v>
      </c>
    </row>
    <row r="170" spans="1:5" s="62" customFormat="1" ht="12.75" x14ac:dyDescent="0.2">
      <c r="A170" s="67" t="s">
        <v>89</v>
      </c>
      <c r="B170" s="65">
        <v>570</v>
      </c>
      <c r="C170" s="65">
        <v>570</v>
      </c>
      <c r="D170" s="65">
        <v>471.79</v>
      </c>
      <c r="E170" s="65">
        <v>82.77</v>
      </c>
    </row>
    <row r="171" spans="1:5" s="62" customFormat="1" ht="12.75" x14ac:dyDescent="0.2">
      <c r="A171" s="68" t="s">
        <v>95</v>
      </c>
      <c r="B171" s="69"/>
      <c r="C171" s="69"/>
      <c r="D171" s="70">
        <v>440</v>
      </c>
      <c r="E171" s="69"/>
    </row>
    <row r="172" spans="1:5" s="62" customFormat="1" ht="12.75" x14ac:dyDescent="0.2">
      <c r="A172" s="68" t="s">
        <v>97</v>
      </c>
      <c r="B172" s="69"/>
      <c r="C172" s="69"/>
      <c r="D172" s="70">
        <v>31.79</v>
      </c>
      <c r="E172" s="69"/>
    </row>
    <row r="173" spans="1:5" s="62" customFormat="1" ht="25.5" x14ac:dyDescent="0.2">
      <c r="A173" s="66" t="s">
        <v>199</v>
      </c>
      <c r="B173" s="65">
        <v>570</v>
      </c>
      <c r="C173" s="65">
        <v>570</v>
      </c>
      <c r="D173" s="65">
        <v>440</v>
      </c>
      <c r="E173" s="65">
        <v>77.19</v>
      </c>
    </row>
    <row r="174" spans="1:5" s="62" customFormat="1" ht="25.5" x14ac:dyDescent="0.2">
      <c r="A174" s="66" t="s">
        <v>200</v>
      </c>
      <c r="B174" s="63"/>
      <c r="C174" s="63"/>
      <c r="D174" s="65">
        <v>31.79</v>
      </c>
      <c r="E174" s="63"/>
    </row>
    <row r="175" spans="1:5" s="62" customFormat="1" ht="12.75" x14ac:dyDescent="0.2">
      <c r="A175" s="66" t="s">
        <v>201</v>
      </c>
      <c r="B175" s="64">
        <v>5700</v>
      </c>
      <c r="C175" s="64">
        <v>5700</v>
      </c>
      <c r="D175" s="64">
        <v>6763.89</v>
      </c>
      <c r="E175" s="65">
        <v>118.66</v>
      </c>
    </row>
    <row r="176" spans="1:5" s="62" customFormat="1" ht="12.75" x14ac:dyDescent="0.2">
      <c r="A176" s="67" t="s">
        <v>89</v>
      </c>
      <c r="B176" s="64">
        <v>5700</v>
      </c>
      <c r="C176" s="64">
        <v>5700</v>
      </c>
      <c r="D176" s="64">
        <v>6763.89</v>
      </c>
      <c r="E176" s="65">
        <v>118.66</v>
      </c>
    </row>
    <row r="177" spans="1:5" s="62" customFormat="1" ht="12.75" x14ac:dyDescent="0.2">
      <c r="A177" s="68" t="s">
        <v>91</v>
      </c>
      <c r="B177" s="69"/>
      <c r="C177" s="69"/>
      <c r="D177" s="71">
        <v>4850</v>
      </c>
      <c r="E177" s="69"/>
    </row>
    <row r="178" spans="1:5" s="62" customFormat="1" ht="12.75" x14ac:dyDescent="0.2">
      <c r="A178" s="68" t="s">
        <v>93</v>
      </c>
      <c r="B178" s="69"/>
      <c r="C178" s="69"/>
      <c r="D178" s="71">
        <v>1913.89</v>
      </c>
      <c r="E178" s="69"/>
    </row>
    <row r="179" spans="1:5" s="62" customFormat="1" ht="12.75" x14ac:dyDescent="0.2">
      <c r="A179" s="66" t="s">
        <v>203</v>
      </c>
      <c r="B179" s="64">
        <v>5700</v>
      </c>
      <c r="C179" s="64">
        <v>5700</v>
      </c>
      <c r="D179" s="64">
        <v>6763.89</v>
      </c>
      <c r="E179" s="65">
        <v>118.66</v>
      </c>
    </row>
    <row r="180" spans="1:5" s="62" customFormat="1" ht="12.75" x14ac:dyDescent="0.2">
      <c r="A180" s="66" t="s">
        <v>164</v>
      </c>
      <c r="B180" s="63"/>
      <c r="C180" s="63"/>
      <c r="D180" s="64">
        <v>2860</v>
      </c>
      <c r="E180" s="63"/>
    </row>
    <row r="181" spans="1:5" s="62" customFormat="1" ht="12.75" x14ac:dyDescent="0.2">
      <c r="A181" s="67" t="s">
        <v>89</v>
      </c>
      <c r="B181" s="63"/>
      <c r="C181" s="63"/>
      <c r="D181" s="64">
        <v>2860</v>
      </c>
      <c r="E181" s="63"/>
    </row>
    <row r="182" spans="1:5" s="62" customFormat="1" ht="12.75" x14ac:dyDescent="0.2">
      <c r="A182" s="68" t="s">
        <v>91</v>
      </c>
      <c r="B182" s="69"/>
      <c r="C182" s="69"/>
      <c r="D182" s="71">
        <v>2860</v>
      </c>
      <c r="E182" s="69"/>
    </row>
    <row r="183" spans="1:5" s="62" customFormat="1" ht="12.75" x14ac:dyDescent="0.2">
      <c r="A183" s="66" t="s">
        <v>189</v>
      </c>
      <c r="B183" s="63"/>
      <c r="C183" s="63"/>
      <c r="D183" s="64">
        <v>2860</v>
      </c>
      <c r="E183" s="63"/>
    </row>
    <row r="184" spans="1:5" s="62" customFormat="1" ht="12.75" x14ac:dyDescent="0.2">
      <c r="A184" s="66" t="s">
        <v>165</v>
      </c>
      <c r="B184" s="63"/>
      <c r="C184" s="63"/>
      <c r="D184" s="65">
        <v>106</v>
      </c>
      <c r="E184" s="63"/>
    </row>
    <row r="185" spans="1:5" s="62" customFormat="1" ht="12.75" x14ac:dyDescent="0.2">
      <c r="A185" s="67" t="s">
        <v>89</v>
      </c>
      <c r="B185" s="63"/>
      <c r="C185" s="63"/>
      <c r="D185" s="65">
        <v>106</v>
      </c>
      <c r="E185" s="63"/>
    </row>
    <row r="186" spans="1:5" s="62" customFormat="1" ht="12.75" x14ac:dyDescent="0.2">
      <c r="A186" s="68" t="s">
        <v>91</v>
      </c>
      <c r="B186" s="69"/>
      <c r="C186" s="69"/>
      <c r="D186" s="70">
        <v>106</v>
      </c>
      <c r="E186" s="69"/>
    </row>
    <row r="187" spans="1:5" s="62" customFormat="1" ht="12.75" x14ac:dyDescent="0.2">
      <c r="A187" s="66" t="s">
        <v>190</v>
      </c>
      <c r="B187" s="63"/>
      <c r="C187" s="63"/>
      <c r="D187" s="65">
        <v>106</v>
      </c>
      <c r="E187" s="63"/>
    </row>
    <row r="188" spans="1:5" s="62" customFormat="1" ht="25.5" x14ac:dyDescent="0.2">
      <c r="A188" s="66" t="s">
        <v>212</v>
      </c>
      <c r="B188" s="63"/>
      <c r="C188" s="63"/>
      <c r="D188" s="65">
        <v>947.37</v>
      </c>
      <c r="E188" s="63"/>
    </row>
    <row r="189" spans="1:5" s="62" customFormat="1" ht="12.75" x14ac:dyDescent="0.2">
      <c r="A189" s="67" t="s">
        <v>89</v>
      </c>
      <c r="B189" s="63"/>
      <c r="C189" s="63"/>
      <c r="D189" s="65">
        <v>947.37</v>
      </c>
      <c r="E189" s="63"/>
    </row>
    <row r="190" spans="1:5" s="62" customFormat="1" ht="12.75" x14ac:dyDescent="0.2">
      <c r="A190" s="68" t="s">
        <v>91</v>
      </c>
      <c r="B190" s="69"/>
      <c r="C190" s="69"/>
      <c r="D190" s="70">
        <v>947.37</v>
      </c>
      <c r="E190" s="69"/>
    </row>
    <row r="191" spans="1:5" s="62" customFormat="1" ht="12.75" customHeight="1" x14ac:dyDescent="0.2">
      <c r="A191" s="66" t="s">
        <v>213</v>
      </c>
      <c r="B191" s="63"/>
      <c r="C191" s="63"/>
      <c r="D191" s="65">
        <v>947.37</v>
      </c>
      <c r="E191" s="63"/>
    </row>
    <row r="192" spans="1:5" s="19" customFormat="1" ht="12.75" x14ac:dyDescent="0.2">
      <c r="A192" s="75" t="s">
        <v>89</v>
      </c>
      <c r="B192" s="64">
        <v>2000</v>
      </c>
      <c r="C192" s="64">
        <v>2000</v>
      </c>
      <c r="D192" s="63"/>
      <c r="E192" s="76"/>
    </row>
    <row r="193" spans="1:5" s="19" customFormat="1" ht="12.75" x14ac:dyDescent="0.2">
      <c r="A193" s="77" t="s">
        <v>162</v>
      </c>
      <c r="B193" s="64">
        <v>5787</v>
      </c>
      <c r="C193" s="64">
        <v>5787</v>
      </c>
      <c r="D193" s="65">
        <v>685</v>
      </c>
      <c r="E193" s="78">
        <v>11.84</v>
      </c>
    </row>
    <row r="194" spans="1:5" s="19" customFormat="1" ht="12.75" x14ac:dyDescent="0.2">
      <c r="A194" s="75" t="s">
        <v>89</v>
      </c>
      <c r="B194" s="64">
        <v>5787</v>
      </c>
      <c r="C194" s="64">
        <v>5787</v>
      </c>
      <c r="D194" s="65">
        <v>685</v>
      </c>
      <c r="E194" s="78">
        <v>11.84</v>
      </c>
    </row>
    <row r="195" spans="1:5" s="19" customFormat="1" ht="12.75" x14ac:dyDescent="0.2">
      <c r="A195" s="79" t="s">
        <v>91</v>
      </c>
      <c r="B195" s="69"/>
      <c r="C195" s="69"/>
      <c r="D195" s="70">
        <v>185</v>
      </c>
      <c r="E195" s="80"/>
    </row>
    <row r="196" spans="1:5" s="19" customFormat="1" ht="12.75" x14ac:dyDescent="0.2">
      <c r="A196" s="79" t="s">
        <v>93</v>
      </c>
      <c r="B196" s="69"/>
      <c r="C196" s="69"/>
      <c r="D196" s="70">
        <v>500</v>
      </c>
      <c r="E196" s="80"/>
    </row>
    <row r="197" spans="1:5" s="19" customFormat="1" ht="12.75" x14ac:dyDescent="0.2">
      <c r="A197" s="77" t="s">
        <v>163</v>
      </c>
      <c r="B197" s="64">
        <v>1258.02</v>
      </c>
      <c r="C197" s="64">
        <v>1258.02</v>
      </c>
      <c r="D197" s="65">
        <v>355.77</v>
      </c>
      <c r="E197" s="78">
        <v>28.28</v>
      </c>
    </row>
    <row r="198" spans="1:5" s="19" customFormat="1" ht="12.75" x14ac:dyDescent="0.2">
      <c r="A198" s="75" t="s">
        <v>89</v>
      </c>
      <c r="B198" s="64">
        <v>1258.02</v>
      </c>
      <c r="C198" s="64">
        <v>1258.02</v>
      </c>
      <c r="D198" s="65">
        <v>355.77</v>
      </c>
      <c r="E198" s="78">
        <v>28.28</v>
      </c>
    </row>
    <row r="199" spans="1:5" s="19" customFormat="1" ht="12.75" x14ac:dyDescent="0.2">
      <c r="A199" s="79" t="s">
        <v>91</v>
      </c>
      <c r="B199" s="69"/>
      <c r="C199" s="69"/>
      <c r="D199" s="70">
        <v>153.44</v>
      </c>
      <c r="E199" s="80"/>
    </row>
    <row r="200" spans="1:5" s="19" customFormat="1" ht="12.75" x14ac:dyDescent="0.2">
      <c r="A200" s="79" t="s">
        <v>93</v>
      </c>
      <c r="B200" s="69"/>
      <c r="C200" s="69"/>
      <c r="D200" s="70">
        <v>202.33</v>
      </c>
      <c r="E200" s="80"/>
    </row>
    <row r="201" spans="1:5" s="19" customFormat="1" ht="12.75" x14ac:dyDescent="0.2">
      <c r="A201" s="77" t="s">
        <v>164</v>
      </c>
      <c r="B201" s="64">
        <v>2900</v>
      </c>
      <c r="C201" s="64">
        <v>2900</v>
      </c>
      <c r="D201" s="64">
        <v>1370.86</v>
      </c>
      <c r="E201" s="78">
        <v>47.27</v>
      </c>
    </row>
    <row r="202" spans="1:5" s="19" customFormat="1" ht="12.75" x14ac:dyDescent="0.2">
      <c r="A202" s="75" t="s">
        <v>89</v>
      </c>
      <c r="B202" s="64">
        <v>2900</v>
      </c>
      <c r="C202" s="64">
        <v>2900</v>
      </c>
      <c r="D202" s="64">
        <v>1370.86</v>
      </c>
      <c r="E202" s="78">
        <v>47.27</v>
      </c>
    </row>
    <row r="203" spans="1:5" s="19" customFormat="1" ht="12.75" x14ac:dyDescent="0.2">
      <c r="A203" s="79" t="s">
        <v>92</v>
      </c>
      <c r="B203" s="69"/>
      <c r="C203" s="69"/>
      <c r="D203" s="70">
        <v>206.76</v>
      </c>
      <c r="E203" s="80"/>
    </row>
    <row r="204" spans="1:5" s="19" customFormat="1" ht="12.75" x14ac:dyDescent="0.2">
      <c r="A204" s="79" t="s">
        <v>97</v>
      </c>
      <c r="B204" s="69"/>
      <c r="C204" s="69"/>
      <c r="D204" s="71">
        <v>1164.0999999999999</v>
      </c>
      <c r="E204" s="80"/>
    </row>
    <row r="205" spans="1:5" s="19" customFormat="1" ht="12.75" x14ac:dyDescent="0.2">
      <c r="A205" s="77" t="s">
        <v>165</v>
      </c>
      <c r="B205" s="65">
        <v>224.16</v>
      </c>
      <c r="C205" s="65">
        <v>224.16</v>
      </c>
      <c r="D205" s="65">
        <v>87.67</v>
      </c>
      <c r="E205" s="78">
        <v>39.11</v>
      </c>
    </row>
    <row r="206" spans="1:5" s="19" customFormat="1" ht="12.75" x14ac:dyDescent="0.2">
      <c r="A206" s="75" t="s">
        <v>89</v>
      </c>
      <c r="B206" s="65">
        <v>224.16</v>
      </c>
      <c r="C206" s="65">
        <v>224.16</v>
      </c>
      <c r="D206" s="65">
        <v>87.67</v>
      </c>
      <c r="E206" s="78">
        <v>39.11</v>
      </c>
    </row>
    <row r="207" spans="1:5" s="19" customFormat="1" ht="12.75" x14ac:dyDescent="0.2">
      <c r="A207" s="81" t="s">
        <v>93</v>
      </c>
      <c r="B207" s="82"/>
      <c r="C207" s="82"/>
      <c r="D207" s="83">
        <v>87.67</v>
      </c>
      <c r="E207" s="84"/>
    </row>
  </sheetData>
  <mergeCells count="3">
    <mergeCell ref="A1:E1"/>
    <mergeCell ref="A5:E5"/>
    <mergeCell ref="A3:E3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Opći dio</vt:lpstr>
      <vt:lpstr>Posebni dio</vt:lpstr>
      <vt:lpstr>'Posebni dio'!Ispis_naslova</vt:lpstr>
      <vt:lpstr>'Opći dio'!Podrucje_ispisa</vt:lpstr>
      <vt:lpstr>'Posebni dio'!Podrucje_ispisa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2026-07-14T09:43:33Z</cp:lastPrinted>
  <dcterms:created xsi:type="dcterms:W3CDTF">2024-02-27T10:10:01Z</dcterms:created>
  <dcterms:modified xsi:type="dcterms:W3CDTF">2026-07-14T11:02:39Z</dcterms:modified>
</cp:coreProperties>
</file>